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us\Desktop\"/>
    </mc:Choice>
  </mc:AlternateContent>
  <xr:revisionPtr revIDLastSave="0" documentId="13_ncr:1_{CB89F9EA-2630-4118-983B-CCC5771D8D12}" xr6:coauthVersionLast="47" xr6:coauthVersionMax="47" xr10:uidLastSave="{00000000-0000-0000-0000-000000000000}"/>
  <bookViews>
    <workbookView xWindow="28680" yWindow="-120" windowWidth="51840" windowHeight="21120" firstSheet="2" activeTab="7" xr2:uid="{90E976A1-27EE-40F2-92D5-55547E9CE817}"/>
  </bookViews>
  <sheets>
    <sheet name="Startup" sheetId="5" r:id="rId1"/>
    <sheet name="income year 1" sheetId="1" r:id="rId2"/>
    <sheet name="income year2" sheetId="2" r:id="rId3"/>
    <sheet name="income year 3" sheetId="3" r:id="rId4"/>
    <sheet name="Cash Flow 1" sheetId="4" r:id="rId5"/>
    <sheet name="CASH flow year 2" sheetId="6" r:id="rId6"/>
    <sheet name="Cash flow years 3" sheetId="7" r:id="rId7"/>
    <sheet name="Balance sheet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8" l="1"/>
  <c r="N42" i="7"/>
  <c r="H13" i="8"/>
  <c r="B38" i="7"/>
  <c r="H11" i="8"/>
  <c r="E20" i="8"/>
  <c r="E13" i="8"/>
  <c r="E11" i="8"/>
  <c r="E6" i="8" l="1"/>
  <c r="B40" i="6"/>
  <c r="B38" i="6"/>
  <c r="B20" i="8"/>
  <c r="B19" i="8"/>
  <c r="B13" i="8"/>
  <c r="B11" i="8"/>
  <c r="C40" i="7"/>
  <c r="I40" i="7"/>
  <c r="J40" i="7"/>
  <c r="K40" i="7"/>
  <c r="C33" i="7"/>
  <c r="I33" i="7"/>
  <c r="J33" i="7"/>
  <c r="K33" i="7"/>
  <c r="L33" i="7"/>
  <c r="L40" i="7" s="1"/>
  <c r="B33" i="7"/>
  <c r="B40" i="7" s="1"/>
  <c r="M26" i="7"/>
  <c r="M33" i="7" s="1"/>
  <c r="M40" i="7" s="1"/>
  <c r="L26" i="7"/>
  <c r="K26" i="7"/>
  <c r="J26" i="7"/>
  <c r="I26" i="7"/>
  <c r="H26" i="7"/>
  <c r="H33" i="7" s="1"/>
  <c r="H40" i="7" s="1"/>
  <c r="G26" i="7"/>
  <c r="G33" i="7" s="1"/>
  <c r="G40" i="7" s="1"/>
  <c r="F26" i="7"/>
  <c r="F33" i="7" s="1"/>
  <c r="F40" i="7" s="1"/>
  <c r="E26" i="7"/>
  <c r="E33" i="7" s="1"/>
  <c r="E40" i="7" s="1"/>
  <c r="D26" i="7"/>
  <c r="D33" i="7" s="1"/>
  <c r="D40" i="7" s="1"/>
  <c r="C26" i="7"/>
  <c r="B26" i="7"/>
  <c r="C19" i="7"/>
  <c r="D19" i="7"/>
  <c r="E19" i="7"/>
  <c r="F19" i="7"/>
  <c r="G19" i="7"/>
  <c r="H19" i="7"/>
  <c r="I19" i="7"/>
  <c r="J19" i="7"/>
  <c r="K19" i="7"/>
  <c r="L19" i="7"/>
  <c r="M19" i="7"/>
  <c r="B19" i="7"/>
  <c r="C6" i="7"/>
  <c r="C20" i="7" s="1"/>
  <c r="C42" i="7" s="1"/>
  <c r="D6" i="7"/>
  <c r="D41" i="7" s="1"/>
  <c r="E6" i="7"/>
  <c r="E41" i="7" s="1"/>
  <c r="F6" i="7"/>
  <c r="F41" i="7" s="1"/>
  <c r="G6" i="7"/>
  <c r="G20" i="7" s="1"/>
  <c r="H6" i="7"/>
  <c r="H20" i="7" s="1"/>
  <c r="I6" i="7"/>
  <c r="I41" i="7" s="1"/>
  <c r="J6" i="7"/>
  <c r="J41" i="7" s="1"/>
  <c r="K6" i="7"/>
  <c r="K41" i="7" s="1"/>
  <c r="L6" i="7"/>
  <c r="L20" i="7" s="1"/>
  <c r="M6" i="7"/>
  <c r="M41" i="7" s="1"/>
  <c r="B6" i="7"/>
  <c r="B20" i="7" s="1"/>
  <c r="B42" i="7" s="1"/>
  <c r="J42" i="4"/>
  <c r="J41" i="4"/>
  <c r="J40" i="4"/>
  <c r="C33" i="6"/>
  <c r="C40" i="6" s="1"/>
  <c r="D33" i="6"/>
  <c r="D40" i="6" s="1"/>
  <c r="E33" i="6"/>
  <c r="E40" i="6" s="1"/>
  <c r="F33" i="6"/>
  <c r="F40" i="6" s="1"/>
  <c r="G33" i="6"/>
  <c r="G40" i="6" s="1"/>
  <c r="M26" i="6"/>
  <c r="M33" i="6" s="1"/>
  <c r="M40" i="6" s="1"/>
  <c r="L26" i="6"/>
  <c r="L33" i="6" s="1"/>
  <c r="L40" i="6" s="1"/>
  <c r="K26" i="6"/>
  <c r="K33" i="6" s="1"/>
  <c r="K40" i="6" s="1"/>
  <c r="J26" i="6"/>
  <c r="J33" i="6" s="1"/>
  <c r="J40" i="6" s="1"/>
  <c r="I26" i="6"/>
  <c r="I33" i="6" s="1"/>
  <c r="I40" i="6" s="1"/>
  <c r="H26" i="6"/>
  <c r="H33" i="6" s="1"/>
  <c r="H40" i="6" s="1"/>
  <c r="G26" i="6"/>
  <c r="F26" i="6"/>
  <c r="E26" i="6"/>
  <c r="D26" i="6"/>
  <c r="C26" i="6"/>
  <c r="B26" i="6"/>
  <c r="B33" i="6" s="1"/>
  <c r="C19" i="6"/>
  <c r="C42" i="6" s="1"/>
  <c r="D19" i="6"/>
  <c r="D42" i="6" s="1"/>
  <c r="E19" i="6"/>
  <c r="E42" i="6" s="1"/>
  <c r="F19" i="6"/>
  <c r="F42" i="6" s="1"/>
  <c r="G19" i="6"/>
  <c r="H19" i="6"/>
  <c r="H42" i="6" s="1"/>
  <c r="K19" i="6"/>
  <c r="L19" i="6"/>
  <c r="M19" i="6"/>
  <c r="C5" i="6"/>
  <c r="C41" i="6" s="1"/>
  <c r="D5" i="6"/>
  <c r="D41" i="6" s="1"/>
  <c r="E5" i="6"/>
  <c r="E41" i="6" s="1"/>
  <c r="F5" i="6"/>
  <c r="F41" i="6" s="1"/>
  <c r="G5" i="6"/>
  <c r="G41" i="6" s="1"/>
  <c r="H5" i="6"/>
  <c r="H41" i="6" s="1"/>
  <c r="I5" i="6"/>
  <c r="I19" i="6" s="1"/>
  <c r="I42" i="6" s="1"/>
  <c r="J5" i="6"/>
  <c r="J41" i="6" s="1"/>
  <c r="K5" i="6"/>
  <c r="K41" i="6" s="1"/>
  <c r="L5" i="6"/>
  <c r="L41" i="6" s="1"/>
  <c r="M5" i="6"/>
  <c r="M41" i="6" s="1"/>
  <c r="B5" i="6"/>
  <c r="B19" i="6" s="1"/>
  <c r="C18" i="6"/>
  <c r="D18" i="6"/>
  <c r="E18" i="6"/>
  <c r="F18" i="6"/>
  <c r="G18" i="6"/>
  <c r="H18" i="6"/>
  <c r="I18" i="6"/>
  <c r="J18" i="6"/>
  <c r="K18" i="6"/>
  <c r="L18" i="6"/>
  <c r="M18" i="6"/>
  <c r="B18" i="6"/>
  <c r="K42" i="4"/>
  <c r="L42" i="4"/>
  <c r="M42" i="4"/>
  <c r="N42" i="4"/>
  <c r="O42" i="4"/>
  <c r="K41" i="4"/>
  <c r="L41" i="4"/>
  <c r="M41" i="4"/>
  <c r="N41" i="4"/>
  <c r="O41" i="4"/>
  <c r="K40" i="4"/>
  <c r="L40" i="4"/>
  <c r="M40" i="4"/>
  <c r="N40" i="4"/>
  <c r="O40" i="4"/>
  <c r="J38" i="4"/>
  <c r="C32" i="5"/>
  <c r="K5" i="4"/>
  <c r="K19" i="4" s="1"/>
  <c r="L5" i="4"/>
  <c r="L19" i="4" s="1"/>
  <c r="M5" i="4"/>
  <c r="M19" i="4" s="1"/>
  <c r="N5" i="4"/>
  <c r="N19" i="4" s="1"/>
  <c r="O5" i="4"/>
  <c r="O19" i="4" s="1"/>
  <c r="J5" i="4"/>
  <c r="K18" i="4"/>
  <c r="L18" i="4"/>
  <c r="M18" i="4"/>
  <c r="N18" i="4"/>
  <c r="O18" i="4"/>
  <c r="J18" i="4"/>
  <c r="J19" i="4" s="1"/>
  <c r="J39" i="1"/>
  <c r="J40" i="1"/>
  <c r="K40" i="1"/>
  <c r="L40" i="1"/>
  <c r="M40" i="1"/>
  <c r="N40" i="1"/>
  <c r="O40" i="1"/>
  <c r="L42" i="7" l="1"/>
  <c r="H42" i="7"/>
  <c r="G42" i="7"/>
  <c r="G41" i="7"/>
  <c r="C41" i="7"/>
  <c r="L41" i="7"/>
  <c r="K20" i="7"/>
  <c r="K42" i="7" s="1"/>
  <c r="J20" i="7"/>
  <c r="J42" i="7" s="1"/>
  <c r="H41" i="7"/>
  <c r="B41" i="7"/>
  <c r="I20" i="7"/>
  <c r="I42" i="7" s="1"/>
  <c r="F20" i="7"/>
  <c r="F42" i="7" s="1"/>
  <c r="E20" i="7"/>
  <c r="E42" i="7" s="1"/>
  <c r="D20" i="7"/>
  <c r="D42" i="7" s="1"/>
  <c r="M20" i="7"/>
  <c r="M42" i="7" s="1"/>
  <c r="K42" i="6"/>
  <c r="B42" i="6"/>
  <c r="L42" i="6"/>
  <c r="M42" i="6"/>
  <c r="G42" i="6"/>
  <c r="B41" i="6"/>
  <c r="J19" i="6"/>
  <c r="J42" i="6" s="1"/>
  <c r="I41" i="6"/>
  <c r="O26" i="4" l="1"/>
  <c r="O33" i="4" s="1"/>
  <c r="N26" i="4"/>
  <c r="N33" i="4" s="1"/>
  <c r="M26" i="4"/>
  <c r="M33" i="4" s="1"/>
  <c r="L26" i="4"/>
  <c r="L33" i="4" s="1"/>
  <c r="K26" i="4"/>
  <c r="K33" i="4" s="1"/>
  <c r="J26" i="4"/>
  <c r="J33" i="4" s="1"/>
  <c r="I26" i="4"/>
  <c r="H26" i="4"/>
  <c r="G26" i="4"/>
  <c r="F26" i="4"/>
  <c r="E26" i="4"/>
  <c r="D26" i="4"/>
  <c r="C26" i="4"/>
  <c r="B26" i="4"/>
  <c r="M28" i="3" l="1"/>
  <c r="M37" i="3" s="1"/>
  <c r="L28" i="3"/>
  <c r="L37" i="3" s="1"/>
  <c r="K28" i="3"/>
  <c r="K37" i="3" s="1"/>
  <c r="J28" i="3"/>
  <c r="J37" i="3" s="1"/>
  <c r="I28" i="3"/>
  <c r="I37" i="3" s="1"/>
  <c r="H28" i="3"/>
  <c r="H37" i="3" s="1"/>
  <c r="G28" i="3"/>
  <c r="G37" i="3" s="1"/>
  <c r="F28" i="3"/>
  <c r="F37" i="3" s="1"/>
  <c r="E28" i="3"/>
  <c r="E37" i="3" s="1"/>
  <c r="D28" i="3"/>
  <c r="D37" i="3" s="1"/>
  <c r="C28" i="3"/>
  <c r="C37" i="3" s="1"/>
  <c r="B28" i="3"/>
  <c r="B37" i="3" s="1"/>
  <c r="C21" i="3"/>
  <c r="M19" i="3"/>
  <c r="M21" i="3" s="1"/>
  <c r="L19" i="3"/>
  <c r="L21" i="3" s="1"/>
  <c r="K19" i="3"/>
  <c r="K21" i="3" s="1"/>
  <c r="J19" i="3"/>
  <c r="J21" i="3" s="1"/>
  <c r="I19" i="3"/>
  <c r="I21" i="3" s="1"/>
  <c r="H19" i="3"/>
  <c r="H21" i="3" s="1"/>
  <c r="G19" i="3"/>
  <c r="G21" i="3" s="1"/>
  <c r="F19" i="3"/>
  <c r="F21" i="3" s="1"/>
  <c r="E19" i="3"/>
  <c r="E21" i="3" s="1"/>
  <c r="D19" i="3"/>
  <c r="D21" i="3" s="1"/>
  <c r="C19" i="3"/>
  <c r="B19" i="3"/>
  <c r="B21" i="3" s="1"/>
  <c r="M18" i="3"/>
  <c r="M22" i="3" s="1"/>
  <c r="L18" i="3"/>
  <c r="L22" i="3" s="1"/>
  <c r="K18" i="3"/>
  <c r="K22" i="3" s="1"/>
  <c r="J18" i="3"/>
  <c r="J22" i="3" s="1"/>
  <c r="I18" i="3"/>
  <c r="I22" i="3" s="1"/>
  <c r="H18" i="3"/>
  <c r="H22" i="3" s="1"/>
  <c r="G18" i="3"/>
  <c r="G22" i="3" s="1"/>
  <c r="G39" i="3" s="1"/>
  <c r="F18" i="3"/>
  <c r="F22" i="3" s="1"/>
  <c r="E18" i="3"/>
  <c r="E22" i="3" s="1"/>
  <c r="D18" i="3"/>
  <c r="C18" i="3"/>
  <c r="C22" i="3" s="1"/>
  <c r="B18" i="3"/>
  <c r="B22" i="3" s="1"/>
  <c r="E41" i="2"/>
  <c r="E40" i="2"/>
  <c r="E39" i="2"/>
  <c r="C37" i="2"/>
  <c r="E37" i="2"/>
  <c r="F37" i="2"/>
  <c r="G37" i="2"/>
  <c r="H37" i="2"/>
  <c r="I37" i="2"/>
  <c r="J37" i="2"/>
  <c r="K37" i="2"/>
  <c r="L37" i="2"/>
  <c r="M37" i="2"/>
  <c r="B19" i="2"/>
  <c r="C18" i="2"/>
  <c r="D18" i="2"/>
  <c r="E18" i="2"/>
  <c r="F18" i="2"/>
  <c r="G18" i="2"/>
  <c r="H18" i="2"/>
  <c r="I18" i="2"/>
  <c r="J18" i="2"/>
  <c r="J22" i="2" s="1"/>
  <c r="J39" i="2" s="1"/>
  <c r="K18" i="2"/>
  <c r="L18" i="2"/>
  <c r="M18" i="2"/>
  <c r="B18" i="2"/>
  <c r="M28" i="2"/>
  <c r="L28" i="2"/>
  <c r="K28" i="2"/>
  <c r="J28" i="2"/>
  <c r="I28" i="2"/>
  <c r="H28" i="2"/>
  <c r="G28" i="2"/>
  <c r="F28" i="2"/>
  <c r="E28" i="2"/>
  <c r="D28" i="2"/>
  <c r="D37" i="2" s="1"/>
  <c r="C28" i="2"/>
  <c r="B28" i="2"/>
  <c r="B37" i="2" s="1"/>
  <c r="M19" i="2"/>
  <c r="L19" i="2"/>
  <c r="L21" i="2" s="1"/>
  <c r="K19" i="2"/>
  <c r="K21" i="2" s="1"/>
  <c r="J19" i="2"/>
  <c r="J21" i="2" s="1"/>
  <c r="I19" i="2"/>
  <c r="H19" i="2"/>
  <c r="G19" i="2"/>
  <c r="F19" i="2"/>
  <c r="F21" i="2" s="1"/>
  <c r="E19" i="2"/>
  <c r="E22" i="2" s="1"/>
  <c r="D19" i="2"/>
  <c r="C19" i="2"/>
  <c r="B22" i="2"/>
  <c r="C28" i="1"/>
  <c r="C37" i="1" s="1"/>
  <c r="D28" i="1"/>
  <c r="D37" i="1" s="1"/>
  <c r="D39" i="1" s="1"/>
  <c r="E28" i="1"/>
  <c r="E37" i="1" s="1"/>
  <c r="E39" i="1" s="1"/>
  <c r="F28" i="1"/>
  <c r="F37" i="1" s="1"/>
  <c r="G28" i="1"/>
  <c r="G37" i="1" s="1"/>
  <c r="G39" i="1" s="1"/>
  <c r="H28" i="1"/>
  <c r="H37" i="1" s="1"/>
  <c r="I28" i="1"/>
  <c r="I37" i="1" s="1"/>
  <c r="J28" i="1"/>
  <c r="J37" i="1" s="1"/>
  <c r="K28" i="1"/>
  <c r="K37" i="1" s="1"/>
  <c r="L28" i="1"/>
  <c r="L37" i="1" s="1"/>
  <c r="M28" i="1"/>
  <c r="M37" i="1" s="1"/>
  <c r="N28" i="1"/>
  <c r="N37" i="1" s="1"/>
  <c r="O28" i="1"/>
  <c r="O37" i="1" s="1"/>
  <c r="B28" i="1"/>
  <c r="B37" i="1" s="1"/>
  <c r="B39" i="1" s="1"/>
  <c r="C19" i="1"/>
  <c r="C22" i="1" s="1"/>
  <c r="D19" i="1"/>
  <c r="D22" i="1" s="1"/>
  <c r="E19" i="1"/>
  <c r="E22" i="1" s="1"/>
  <c r="F19" i="1"/>
  <c r="F22" i="1" s="1"/>
  <c r="G19" i="1"/>
  <c r="G22" i="1" s="1"/>
  <c r="H19" i="1"/>
  <c r="H21" i="1" s="1"/>
  <c r="I19" i="1"/>
  <c r="I21" i="1" s="1"/>
  <c r="J19" i="1"/>
  <c r="J21" i="1" s="1"/>
  <c r="K19" i="1"/>
  <c r="K21" i="1" s="1"/>
  <c r="L19" i="1"/>
  <c r="L21" i="1" s="1"/>
  <c r="M19" i="1"/>
  <c r="N19" i="1"/>
  <c r="O19" i="1"/>
  <c r="B19" i="1"/>
  <c r="B22" i="1" s="1"/>
  <c r="J18" i="1"/>
  <c r="K18" i="1"/>
  <c r="K22" i="1" s="1"/>
  <c r="K39" i="1" s="1"/>
  <c r="L18" i="1"/>
  <c r="M18" i="1"/>
  <c r="N18" i="1"/>
  <c r="O18" i="1"/>
  <c r="F39" i="3" l="1"/>
  <c r="F40" i="3" s="1"/>
  <c r="F41" i="3" s="1"/>
  <c r="F39" i="1"/>
  <c r="C39" i="1"/>
  <c r="K42" i="1"/>
  <c r="G40" i="1"/>
  <c r="G42" i="1" s="1"/>
  <c r="F40" i="1"/>
  <c r="F42" i="1" s="1"/>
  <c r="C40" i="1"/>
  <c r="C42" i="1" s="1"/>
  <c r="B40" i="1"/>
  <c r="B42" i="1" s="1"/>
  <c r="E40" i="1"/>
  <c r="E42" i="1"/>
  <c r="D40" i="1"/>
  <c r="D42" i="1"/>
  <c r="H22" i="1"/>
  <c r="H39" i="1" s="1"/>
  <c r="J22" i="1"/>
  <c r="I22" i="1"/>
  <c r="I39" i="1" s="1"/>
  <c r="D22" i="3"/>
  <c r="D39" i="3" s="1"/>
  <c r="D40" i="3" s="1"/>
  <c r="D41" i="3" s="1"/>
  <c r="K39" i="3"/>
  <c r="K40" i="3" s="1"/>
  <c r="K41" i="3" s="1"/>
  <c r="I39" i="3"/>
  <c r="C39" i="3"/>
  <c r="C40" i="3" s="1"/>
  <c r="C41" i="3" s="1"/>
  <c r="M39" i="3"/>
  <c r="M40" i="3" s="1"/>
  <c r="M41" i="3" s="1"/>
  <c r="J39" i="3"/>
  <c r="J40" i="3" s="1"/>
  <c r="J41" i="3" s="1"/>
  <c r="H39" i="3"/>
  <c r="H40" i="3" s="1"/>
  <c r="H41" i="3" s="1"/>
  <c r="E39" i="3"/>
  <c r="E40" i="3" s="1"/>
  <c r="E41" i="3" s="1"/>
  <c r="H22" i="2"/>
  <c r="H39" i="2" s="1"/>
  <c r="J40" i="2"/>
  <c r="J41" i="2" s="1"/>
  <c r="B39" i="3"/>
  <c r="B40" i="3" s="1"/>
  <c r="B41" i="3" s="1"/>
  <c r="B39" i="2"/>
  <c r="B40" i="2"/>
  <c r="B41" i="2" s="1"/>
  <c r="G40" i="3"/>
  <c r="G41" i="3" s="1"/>
  <c r="I40" i="3"/>
  <c r="I41" i="3" s="1"/>
  <c r="L39" i="3"/>
  <c r="O22" i="1"/>
  <c r="O39" i="1" s="1"/>
  <c r="N22" i="1"/>
  <c r="N39" i="1" s="1"/>
  <c r="M22" i="1"/>
  <c r="M39" i="1" s="1"/>
  <c r="L22" i="1"/>
  <c r="L39" i="1" s="1"/>
  <c r="G21" i="1"/>
  <c r="F21" i="1"/>
  <c r="E21" i="1"/>
  <c r="B21" i="1"/>
  <c r="D21" i="1"/>
  <c r="O21" i="1"/>
  <c r="C21" i="1"/>
  <c r="N21" i="1"/>
  <c r="M21" i="1"/>
  <c r="G22" i="2"/>
  <c r="G39" i="2" s="1"/>
  <c r="K22" i="2"/>
  <c r="K39" i="2" s="1"/>
  <c r="C22" i="2"/>
  <c r="C39" i="2" s="1"/>
  <c r="I22" i="2"/>
  <c r="I39" i="2" s="1"/>
  <c r="D22" i="2"/>
  <c r="D39" i="2" s="1"/>
  <c r="M22" i="2"/>
  <c r="M39" i="2" s="1"/>
  <c r="M21" i="2"/>
  <c r="C21" i="2"/>
  <c r="E21" i="2"/>
  <c r="G21" i="2"/>
  <c r="H21" i="2"/>
  <c r="F22" i="2"/>
  <c r="F39" i="2" s="1"/>
  <c r="B21" i="2"/>
  <c r="L22" i="2"/>
  <c r="L39" i="2" s="1"/>
  <c r="D21" i="2"/>
  <c r="I21" i="2"/>
  <c r="O42" i="1" l="1"/>
  <c r="I40" i="1"/>
  <c r="I42" i="1" s="1"/>
  <c r="L42" i="1"/>
  <c r="H40" i="1"/>
  <c r="H42" i="1"/>
  <c r="M42" i="1"/>
  <c r="N42" i="1"/>
  <c r="G40" i="2"/>
  <c r="G41" i="2"/>
  <c r="F41" i="2"/>
  <c r="F40" i="2"/>
  <c r="D40" i="2"/>
  <c r="D41" i="2" s="1"/>
  <c r="I40" i="2"/>
  <c r="I41" i="2" s="1"/>
  <c r="H40" i="2"/>
  <c r="H41" i="2" s="1"/>
  <c r="C40" i="2"/>
  <c r="C41" i="2" s="1"/>
  <c r="M40" i="2"/>
  <c r="M41" i="2" s="1"/>
  <c r="L40" i="2"/>
  <c r="L41" i="2" s="1"/>
  <c r="K40" i="2"/>
  <c r="K41" i="2" s="1"/>
  <c r="L40" i="3"/>
  <c r="L41" i="3" s="1"/>
</calcChain>
</file>

<file path=xl/sharedStrings.xml><?xml version="1.0" encoding="utf-8"?>
<sst xmlns="http://schemas.openxmlformats.org/spreadsheetml/2006/main" count="312" uniqueCount="138">
  <si>
    <t>Spa Relaxation Massage 30 Minutes</t>
  </si>
  <si>
    <t>Structured Manicure</t>
  </si>
  <si>
    <t>Teeth Whithening </t>
  </si>
  <si>
    <t>Lymphatic full body massage</t>
  </si>
  <si>
    <t>Microneedling </t>
  </si>
  <si>
    <t>Waxing Services</t>
  </si>
  <si>
    <t>Tanning</t>
  </si>
  <si>
    <t>Hybrid lash extensions</t>
  </si>
  <si>
    <t>Brow Lamination + Tint full</t>
  </si>
  <si>
    <t>Acne Facial</t>
  </si>
  <si>
    <t>Jelly Pedicure/Basic Pedicure</t>
  </si>
  <si>
    <t>REVENUE</t>
  </si>
  <si>
    <t>Lons Xtreme Touch Beauty Boutique</t>
  </si>
  <si>
    <t>Sales of Beauty Products</t>
  </si>
  <si>
    <t>GROSS REVENUE</t>
  </si>
  <si>
    <t>COGS (Products sales and used for services) 60%</t>
  </si>
  <si>
    <t>TOTAL COGS</t>
  </si>
  <si>
    <t>GRSS PROFIT</t>
  </si>
  <si>
    <t>EXPENSES</t>
  </si>
  <si>
    <t>Rent</t>
  </si>
  <si>
    <t>Phone /Internet</t>
  </si>
  <si>
    <t xml:space="preserve">Social Media ads/Marketing Material </t>
  </si>
  <si>
    <t>Cleaning Surplies</t>
  </si>
  <si>
    <t xml:space="preserve">Insurance </t>
  </si>
  <si>
    <t>BC Hydro</t>
  </si>
  <si>
    <t>Commisions ( Service Provider) 60% from B10,11,12,13,14</t>
  </si>
  <si>
    <t>Salary (Spa Receptionist) 17.85/hr</t>
  </si>
  <si>
    <t>Booking system: $22</t>
  </si>
  <si>
    <t>Website hosting: $20</t>
  </si>
  <si>
    <t xml:space="preserve">Totak Expense </t>
  </si>
  <si>
    <t>Earning Before Tax</t>
  </si>
  <si>
    <t>Net Profit</t>
  </si>
  <si>
    <t>Tax 5.6%</t>
  </si>
  <si>
    <t>Lons Xtreme Touch Beauty Boutique 2028</t>
  </si>
  <si>
    <t>Total Expenses</t>
  </si>
  <si>
    <t>TAX 5%</t>
  </si>
  <si>
    <t>CASH INN</t>
  </si>
  <si>
    <t>COGS ( 60% OF BEAUTY PRODUCT SALES )</t>
  </si>
  <si>
    <t>TOTAL CASH IN</t>
  </si>
  <si>
    <t>Category</t>
  </si>
  <si>
    <t>Estimated Cost (CAD)</t>
  </si>
  <si>
    <t>Notes</t>
  </si>
  <si>
    <t>Business Setup</t>
  </si>
  <si>
    <t>Business registration &amp; license</t>
  </si>
  <si>
    <t>Domain name &amp; hosting</t>
  </si>
  <si>
    <t>Website theme &amp; plugins</t>
  </si>
  <si>
    <t>Legal &amp; consulting fees</t>
  </si>
  <si>
    <t>Accounting Softwear</t>
  </si>
  <si>
    <t>Government filling fees</t>
  </si>
  <si>
    <t>Annual Cost</t>
  </si>
  <si>
    <t>Marketing Setup</t>
  </si>
  <si>
    <t>Logo and Brand Design</t>
  </si>
  <si>
    <t>Social Media setup &amp; ads</t>
  </si>
  <si>
    <t>facebook, instangram, pre-launch ads</t>
  </si>
  <si>
    <t>promotion Materials</t>
  </si>
  <si>
    <t>products/Initial Inventory</t>
  </si>
  <si>
    <t>Massage Oils &amp; Lotion</t>
  </si>
  <si>
    <t>Skin Products</t>
  </si>
  <si>
    <t>facial kits, Masks, Serums</t>
  </si>
  <si>
    <t xml:space="preserve">body treatment supplies </t>
  </si>
  <si>
    <t>Scrubs, wraps, aromatherapy</t>
  </si>
  <si>
    <t>Towels, Linens &amp; Robes</t>
  </si>
  <si>
    <t>Spa-grade</t>
  </si>
  <si>
    <t>Disposable Supplies</t>
  </si>
  <si>
    <t>Gloves, wipes, sanitation</t>
  </si>
  <si>
    <t>Operations – Equipment &amp; Setup</t>
  </si>
  <si>
    <t>Massage Tables (x2)</t>
  </si>
  <si>
    <t>Facial Steamer</t>
  </si>
  <si>
    <t>Hot Towel Cabinet</t>
  </si>
  <si>
    <t>Aromatherapy Diffusers</t>
  </si>
  <si>
    <t>Furniture – Chairs, Waiting Area</t>
  </si>
  <si>
    <t>POS System / Tablet</t>
  </si>
  <si>
    <t>Storage Cabinets &amp; Shelving</t>
  </si>
  <si>
    <t>Speaker &amp; Relaxation Music Setup</t>
  </si>
  <si>
    <t>Portable Waxing Kit</t>
  </si>
  <si>
    <t>Miscellaneous Contingency</t>
  </si>
  <si>
    <t>Professional spa beds</t>
  </si>
  <si>
    <t>Skincare services</t>
  </si>
  <si>
    <t>Spa operations</t>
  </si>
  <si>
    <t>Relaxation ambiance</t>
  </si>
  <si>
    <t>Reception + seating</t>
  </si>
  <si>
    <t>Spa ambiance</t>
  </si>
  <si>
    <t>Decor (paint, plants, decor pieces)</t>
  </si>
  <si>
    <t>Client check-in, payments</t>
  </si>
  <si>
    <t>Product &amp; linen storage</t>
  </si>
  <si>
    <t>Admin</t>
  </si>
  <si>
    <t>Beauty treatments</t>
  </si>
  <si>
    <t>Unexpected costs</t>
  </si>
  <si>
    <t>Facility</t>
  </si>
  <si>
    <t>One month and half deposit</t>
  </si>
  <si>
    <t>Lease Deposit</t>
  </si>
  <si>
    <t>Minor Renovation</t>
  </si>
  <si>
    <t>Minor Renovation/set up</t>
  </si>
  <si>
    <t>Painting &amp; small upgrades</t>
  </si>
  <si>
    <t>Utilities Setup</t>
  </si>
  <si>
    <t>Signage</t>
  </si>
  <si>
    <t>Hydro, WiFi, Water</t>
  </si>
  <si>
    <t>Interior/exterior signs</t>
  </si>
  <si>
    <t>Estimated Total Cost</t>
  </si>
  <si>
    <t>insurance</t>
  </si>
  <si>
    <t>Liability &amp; property</t>
  </si>
  <si>
    <t>TOTAL</t>
  </si>
  <si>
    <t>Item</t>
  </si>
  <si>
    <t>INVESTMENTS ACTIVITIES</t>
  </si>
  <si>
    <t>Start up cost</t>
  </si>
  <si>
    <t>CASH OUTLAYS TOTAL</t>
  </si>
  <si>
    <t>Total Investing Activities</t>
  </si>
  <si>
    <t>CASH INLAYS TOTAL</t>
  </si>
  <si>
    <t>NET CASH FLOW</t>
  </si>
  <si>
    <t>Year 1 Cash Flow</t>
  </si>
  <si>
    <t>CASH IN</t>
  </si>
  <si>
    <t xml:space="preserve">TOTAL EXPENSES </t>
  </si>
  <si>
    <t>INVESTMENT ACTIVITIES</t>
  </si>
  <si>
    <t>Purchase of new Equipments</t>
  </si>
  <si>
    <t>TOTAL INVESTMENTS</t>
  </si>
  <si>
    <t xml:space="preserve">INVESTMENT ACTIVITIES </t>
  </si>
  <si>
    <t xml:space="preserve">TOTAL INVESTMENTS </t>
  </si>
  <si>
    <t>LONS XTREME TOUCH BALANCE SHEET AS OF DECEMBER 2026</t>
  </si>
  <si>
    <t xml:space="preserve">Current Assets </t>
  </si>
  <si>
    <t>Cash</t>
  </si>
  <si>
    <t>Inventories</t>
  </si>
  <si>
    <t>Total Current Assets</t>
  </si>
  <si>
    <t xml:space="preserve">Non-Current Assets </t>
  </si>
  <si>
    <t xml:space="preserve">office chair and table </t>
  </si>
  <si>
    <t xml:space="preserve">Ambiance </t>
  </si>
  <si>
    <t>z</t>
  </si>
  <si>
    <t>Eqipments /furniture</t>
  </si>
  <si>
    <t xml:space="preserve">Total Non-Current Assets </t>
  </si>
  <si>
    <t xml:space="preserve">TOTAL ASSETS </t>
  </si>
  <si>
    <t>LIABILITIES</t>
  </si>
  <si>
    <t xml:space="preserve">Total Liabilities </t>
  </si>
  <si>
    <t>$</t>
  </si>
  <si>
    <t>EQUITY</t>
  </si>
  <si>
    <t>Owners's Equity/Retained Earnings</t>
  </si>
  <si>
    <t>TOTAL EQUITY</t>
  </si>
  <si>
    <t>LONS XTREME TOUCH BALANCE SHEET AS OF DECEMBER 2027</t>
  </si>
  <si>
    <t xml:space="preserve">Purchase inventroies </t>
  </si>
  <si>
    <t>LONS XTREME TOUCH BALANCE SHEET AS OF DECEMBER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</si>
</sst>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22"/>
      <color theme="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17" fontId="0" fillId="0" borderId="0" xfId="0" applyNumberFormat="1"/>
    <xf numFmtId="0" fontId="0" fillId="0" borderId="0" xfId="0" applyAlignment="1"/>
    <xf numFmtId="0" fontId="0" fillId="0" borderId="0" xfId="0" applyFont="1"/>
    <xf numFmtId="0" fontId="8" fillId="3" borderId="0" xfId="0" applyFont="1" applyFill="1"/>
    <xf numFmtId="0" fontId="1" fillId="3" borderId="0" xfId="0" applyFont="1" applyFill="1"/>
    <xf numFmtId="0" fontId="7" fillId="4" borderId="0" xfId="0" applyFont="1" applyFill="1"/>
    <xf numFmtId="0" fontId="2" fillId="4" borderId="0" xfId="0" applyFont="1" applyFill="1"/>
    <xf numFmtId="44" fontId="0" fillId="0" borderId="0" xfId="0" applyNumberFormat="1"/>
    <xf numFmtId="44" fontId="1" fillId="3" borderId="0" xfId="0" applyNumberFormat="1" applyFont="1" applyFill="1"/>
    <xf numFmtId="44" fontId="2" fillId="4" borderId="0" xfId="0" applyNumberFormat="1" applyFont="1" applyFill="1"/>
    <xf numFmtId="0" fontId="2" fillId="5" borderId="0" xfId="0" applyFont="1" applyFill="1"/>
    <xf numFmtId="44" fontId="2" fillId="5" borderId="0" xfId="0" applyNumberFormat="1" applyFont="1" applyFill="1"/>
    <xf numFmtId="44" fontId="9" fillId="5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44" fontId="2" fillId="0" borderId="0" xfId="0" applyNumberFormat="1" applyFont="1"/>
    <xf numFmtId="0" fontId="2" fillId="6" borderId="0" xfId="0" applyFont="1" applyFill="1"/>
    <xf numFmtId="44" fontId="2" fillId="6" borderId="0" xfId="0" applyNumberFormat="1" applyFont="1" applyFill="1"/>
    <xf numFmtId="0" fontId="7" fillId="6" borderId="0" xfId="0" applyFont="1" applyFill="1"/>
    <xf numFmtId="0" fontId="0" fillId="4" borderId="0" xfId="0" applyFill="1"/>
    <xf numFmtId="44" fontId="0" fillId="4" borderId="0" xfId="0" applyNumberFormat="1" applyFill="1"/>
    <xf numFmtId="0" fontId="2" fillId="7" borderId="0" xfId="0" applyFont="1" applyFill="1"/>
    <xf numFmtId="0" fontId="0" fillId="7" borderId="0" xfId="0" applyFill="1"/>
    <xf numFmtId="44" fontId="2" fillId="7" borderId="0" xfId="0" applyNumberFormat="1" applyFont="1" applyFill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44" fontId="10" fillId="0" borderId="0" xfId="0" applyNumberFormat="1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" fillId="8" borderId="0" xfId="0" applyFont="1" applyFill="1"/>
    <xf numFmtId="44" fontId="2" fillId="8" borderId="0" xfId="0" applyNumberFormat="1" applyFont="1" applyFill="1"/>
    <xf numFmtId="0" fontId="13" fillId="4" borderId="0" xfId="0" applyFont="1" applyFill="1"/>
    <xf numFmtId="44" fontId="13" fillId="4" borderId="0" xfId="0" applyNumberFormat="1" applyFont="1" applyFill="1"/>
    <xf numFmtId="0" fontId="7" fillId="8" borderId="0" xfId="0" applyFont="1" applyFill="1"/>
    <xf numFmtId="44" fontId="9" fillId="0" borderId="0" xfId="0" applyNumberFormat="1" applyFont="1"/>
    <xf numFmtId="0" fontId="14" fillId="4" borderId="0" xfId="0" applyFont="1" applyFill="1"/>
    <xf numFmtId="44" fontId="9" fillId="4" borderId="0" xfId="0" applyNumberFormat="1" applyFont="1" applyFill="1"/>
    <xf numFmtId="0" fontId="9" fillId="4" borderId="0" xfId="0" applyFont="1" applyFill="1"/>
    <xf numFmtId="44" fontId="14" fillId="0" borderId="0" xfId="0" applyNumberFormat="1" applyFont="1"/>
    <xf numFmtId="44" fontId="0" fillId="0" borderId="0" xfId="0" applyNumberFormat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16" fillId="0" borderId="0" xfId="0" applyFont="1"/>
    <xf numFmtId="44" fontId="2" fillId="0" borderId="1" xfId="0" applyNumberFormat="1" applyFont="1" applyBorder="1"/>
    <xf numFmtId="0" fontId="15" fillId="9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wrapText="1"/>
    </xf>
    <xf numFmtId="44" fontId="9" fillId="7" borderId="0" xfId="0" applyNumberFormat="1" applyFont="1" applyFill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1ACA-AB34-4926-8057-406D28EB3423}">
  <dimension ref="A1:E32"/>
  <sheetViews>
    <sheetView workbookViewId="0">
      <selection activeCell="J33" sqref="J33"/>
    </sheetView>
  </sheetViews>
  <sheetFormatPr defaultRowHeight="14.4" x14ac:dyDescent="0.3"/>
  <cols>
    <col min="1" max="1" width="38.88671875" customWidth="1"/>
    <col min="2" max="2" width="30.109375" customWidth="1"/>
    <col min="3" max="3" width="26.77734375" customWidth="1"/>
    <col min="4" max="4" width="36.33203125" customWidth="1"/>
    <col min="5" max="5" width="33.88671875" customWidth="1"/>
  </cols>
  <sheetData>
    <row r="1" spans="1:5" x14ac:dyDescent="0.3">
      <c r="A1" s="26" t="s">
        <v>39</v>
      </c>
      <c r="B1" s="26" t="s">
        <v>102</v>
      </c>
      <c r="C1" s="26" t="s">
        <v>40</v>
      </c>
      <c r="D1" s="26" t="s">
        <v>41</v>
      </c>
    </row>
    <row r="2" spans="1:5" x14ac:dyDescent="0.3">
      <c r="A2" s="4" t="s">
        <v>42</v>
      </c>
      <c r="B2" t="s">
        <v>43</v>
      </c>
      <c r="C2" s="12">
        <v>250</v>
      </c>
      <c r="D2" t="s">
        <v>48</v>
      </c>
    </row>
    <row r="3" spans="1:5" x14ac:dyDescent="0.3">
      <c r="B3" t="s">
        <v>44</v>
      </c>
      <c r="C3" s="12">
        <v>150</v>
      </c>
      <c r="D3" t="s">
        <v>49</v>
      </c>
    </row>
    <row r="4" spans="1:5" x14ac:dyDescent="0.3">
      <c r="B4" t="s">
        <v>99</v>
      </c>
      <c r="C4" s="12">
        <v>1500</v>
      </c>
      <c r="D4" s="29" t="s">
        <v>100</v>
      </c>
    </row>
    <row r="5" spans="1:5" x14ac:dyDescent="0.3">
      <c r="B5" t="s">
        <v>47</v>
      </c>
      <c r="C5" s="12">
        <v>60</v>
      </c>
      <c r="D5" s="29"/>
    </row>
    <row r="6" spans="1:5" x14ac:dyDescent="0.3">
      <c r="B6" t="s">
        <v>45</v>
      </c>
      <c r="C6" s="12">
        <v>250</v>
      </c>
      <c r="D6" s="29"/>
    </row>
    <row r="7" spans="1:5" x14ac:dyDescent="0.3">
      <c r="B7" t="s">
        <v>46</v>
      </c>
      <c r="C7" s="12">
        <v>380</v>
      </c>
    </row>
    <row r="8" spans="1:5" x14ac:dyDescent="0.3">
      <c r="A8" s="4" t="s">
        <v>50</v>
      </c>
      <c r="B8" t="s">
        <v>51</v>
      </c>
      <c r="C8" s="12">
        <v>150</v>
      </c>
    </row>
    <row r="9" spans="1:5" x14ac:dyDescent="0.3">
      <c r="B9" t="s">
        <v>52</v>
      </c>
      <c r="C9" s="12">
        <v>300</v>
      </c>
      <c r="D9" t="s">
        <v>53</v>
      </c>
    </row>
    <row r="10" spans="1:5" x14ac:dyDescent="0.3">
      <c r="B10" t="s">
        <v>54</v>
      </c>
      <c r="C10" s="12">
        <v>200</v>
      </c>
    </row>
    <row r="11" spans="1:5" x14ac:dyDescent="0.3">
      <c r="A11" s="4" t="s">
        <v>55</v>
      </c>
      <c r="B11" t="s">
        <v>56</v>
      </c>
      <c r="C11" s="12">
        <v>9870</v>
      </c>
      <c r="E11" s="12"/>
    </row>
    <row r="12" spans="1:5" x14ac:dyDescent="0.3">
      <c r="B12" t="s">
        <v>57</v>
      </c>
      <c r="C12" s="12">
        <v>11500</v>
      </c>
      <c r="D12" t="s">
        <v>58</v>
      </c>
      <c r="E12" s="12"/>
    </row>
    <row r="13" spans="1:5" x14ac:dyDescent="0.3">
      <c r="B13" t="s">
        <v>59</v>
      </c>
      <c r="C13" s="12">
        <v>8200</v>
      </c>
      <c r="D13" s="29" t="s">
        <v>60</v>
      </c>
      <c r="E13" s="12"/>
    </row>
    <row r="14" spans="1:5" x14ac:dyDescent="0.3">
      <c r="B14" s="29" t="s">
        <v>61</v>
      </c>
      <c r="C14" s="12">
        <v>300</v>
      </c>
      <c r="D14" s="29" t="s">
        <v>62</v>
      </c>
      <c r="E14" s="12"/>
    </row>
    <row r="15" spans="1:5" x14ac:dyDescent="0.3">
      <c r="B15" s="29" t="s">
        <v>63</v>
      </c>
      <c r="C15" s="12">
        <v>150</v>
      </c>
      <c r="D15" s="29" t="s">
        <v>64</v>
      </c>
      <c r="E15" s="12"/>
    </row>
    <row r="16" spans="1:5" x14ac:dyDescent="0.3">
      <c r="A16" s="30" t="s">
        <v>65</v>
      </c>
      <c r="B16" s="29" t="s">
        <v>66</v>
      </c>
      <c r="C16" s="12">
        <v>3000</v>
      </c>
      <c r="D16" s="29" t="s">
        <v>76</v>
      </c>
      <c r="E16" s="12"/>
    </row>
    <row r="17" spans="1:5" x14ac:dyDescent="0.3">
      <c r="B17" s="29" t="s">
        <v>67</v>
      </c>
      <c r="C17" s="12">
        <v>450</v>
      </c>
      <c r="D17" s="29" t="s">
        <v>77</v>
      </c>
    </row>
    <row r="18" spans="1:5" x14ac:dyDescent="0.3">
      <c r="B18" s="29" t="s">
        <v>68</v>
      </c>
      <c r="C18" s="12">
        <v>200</v>
      </c>
      <c r="D18" s="29" t="s">
        <v>78</v>
      </c>
    </row>
    <row r="19" spans="1:5" x14ac:dyDescent="0.3">
      <c r="B19" s="29" t="s">
        <v>69</v>
      </c>
      <c r="C19" s="12">
        <v>119</v>
      </c>
      <c r="D19" s="29" t="s">
        <v>79</v>
      </c>
    </row>
    <row r="20" spans="1:5" x14ac:dyDescent="0.3">
      <c r="B20" s="29" t="s">
        <v>70</v>
      </c>
      <c r="C20" s="12">
        <v>1750</v>
      </c>
      <c r="D20" s="29" t="s">
        <v>80</v>
      </c>
    </row>
    <row r="21" spans="1:5" x14ac:dyDescent="0.3">
      <c r="B21" s="29" t="s">
        <v>123</v>
      </c>
      <c r="C21" s="12">
        <v>200</v>
      </c>
      <c r="D21" s="29" t="s">
        <v>85</v>
      </c>
      <c r="E21" s="12"/>
    </row>
    <row r="22" spans="1:5" x14ac:dyDescent="0.3">
      <c r="B22" s="29" t="s">
        <v>71</v>
      </c>
      <c r="C22" s="12">
        <v>400</v>
      </c>
      <c r="D22" s="29" t="s">
        <v>83</v>
      </c>
    </row>
    <row r="23" spans="1:5" x14ac:dyDescent="0.3">
      <c r="B23" s="29" t="s">
        <v>72</v>
      </c>
      <c r="C23" s="12">
        <v>600</v>
      </c>
      <c r="D23" s="29" t="s">
        <v>84</v>
      </c>
    </row>
    <row r="24" spans="1:5" x14ac:dyDescent="0.3">
      <c r="B24" s="29" t="s">
        <v>73</v>
      </c>
      <c r="C24" s="12">
        <v>150</v>
      </c>
      <c r="D24" s="29" t="s">
        <v>81</v>
      </c>
    </row>
    <row r="25" spans="1:5" x14ac:dyDescent="0.3">
      <c r="B25" s="29" t="s">
        <v>74</v>
      </c>
      <c r="C25" s="12">
        <v>80</v>
      </c>
      <c r="D25" s="29" t="s">
        <v>86</v>
      </c>
    </row>
    <row r="26" spans="1:5" x14ac:dyDescent="0.3">
      <c r="B26" s="29" t="s">
        <v>82</v>
      </c>
      <c r="C26" s="12">
        <v>700</v>
      </c>
      <c r="D26" s="29" t="s">
        <v>124</v>
      </c>
    </row>
    <row r="27" spans="1:5" x14ac:dyDescent="0.3">
      <c r="B27" s="29" t="s">
        <v>75</v>
      </c>
      <c r="C27" s="12">
        <v>500</v>
      </c>
      <c r="D27" s="29" t="s">
        <v>87</v>
      </c>
    </row>
    <row r="28" spans="1:5" x14ac:dyDescent="0.3">
      <c r="A28" s="4" t="s">
        <v>88</v>
      </c>
      <c r="B28" s="29" t="s">
        <v>90</v>
      </c>
      <c r="C28" s="12">
        <v>2700</v>
      </c>
      <c r="D28" s="29" t="s">
        <v>89</v>
      </c>
    </row>
    <row r="29" spans="1:5" x14ac:dyDescent="0.3">
      <c r="A29" s="33" t="s">
        <v>92</v>
      </c>
      <c r="B29" s="29" t="s">
        <v>91</v>
      </c>
      <c r="C29" s="32">
        <v>3000</v>
      </c>
      <c r="D29" s="31" t="s">
        <v>93</v>
      </c>
    </row>
    <row r="30" spans="1:5" x14ac:dyDescent="0.3">
      <c r="A30" s="29"/>
      <c r="B30" s="29" t="s">
        <v>94</v>
      </c>
      <c r="C30" s="32">
        <v>400</v>
      </c>
      <c r="D30" s="29" t="s">
        <v>96</v>
      </c>
    </row>
    <row r="31" spans="1:5" x14ac:dyDescent="0.3">
      <c r="B31" t="s">
        <v>95</v>
      </c>
      <c r="C31" s="12">
        <v>300</v>
      </c>
      <c r="D31" s="29" t="s">
        <v>97</v>
      </c>
    </row>
    <row r="32" spans="1:5" x14ac:dyDescent="0.3">
      <c r="A32" s="4" t="s">
        <v>98</v>
      </c>
      <c r="B32" s="4" t="s">
        <v>101</v>
      </c>
      <c r="C32" s="20">
        <f>SUM(C2:C31)</f>
        <v>47809</v>
      </c>
      <c r="D32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4C56-6329-4E50-92A2-D7019255A039}">
  <dimension ref="A1:Q42"/>
  <sheetViews>
    <sheetView zoomScale="76" workbookViewId="0">
      <selection activeCell="P28" sqref="P28"/>
    </sheetView>
  </sheetViews>
  <sheetFormatPr defaultRowHeight="14.4" x14ac:dyDescent="0.3"/>
  <cols>
    <col min="1" max="1" width="60.109375" customWidth="1"/>
    <col min="2" max="8" width="9" bestFit="1" customWidth="1"/>
    <col min="9" max="9" width="9.33203125" customWidth="1"/>
    <col min="10" max="10" width="18.77734375" customWidth="1"/>
    <col min="11" max="11" width="18.88671875" customWidth="1"/>
    <col min="12" max="12" width="16.33203125" customWidth="1"/>
    <col min="13" max="13" width="17.6640625" customWidth="1"/>
    <col min="14" max="14" width="16.6640625" customWidth="1"/>
    <col min="15" max="15" width="17.109375" customWidth="1"/>
    <col min="16" max="16" width="19.33203125" customWidth="1"/>
  </cols>
  <sheetData>
    <row r="1" spans="1:17" ht="28.8" customHeight="1" x14ac:dyDescent="0.3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6"/>
      <c r="Q1" s="6"/>
    </row>
    <row r="4" spans="1:17" x14ac:dyDescent="0.3">
      <c r="B4" s="5">
        <v>45962</v>
      </c>
      <c r="C4" s="5">
        <v>45992</v>
      </c>
      <c r="D4" s="5">
        <v>46023</v>
      </c>
      <c r="E4" s="5">
        <v>46054</v>
      </c>
      <c r="F4" s="5">
        <v>46082</v>
      </c>
      <c r="G4" s="5">
        <v>46113</v>
      </c>
      <c r="H4" s="5">
        <v>46143</v>
      </c>
      <c r="I4" s="5">
        <v>46174</v>
      </c>
      <c r="J4" s="5">
        <v>46204</v>
      </c>
      <c r="K4" s="5">
        <v>46235</v>
      </c>
      <c r="L4" s="5">
        <v>46266</v>
      </c>
      <c r="M4" s="5">
        <v>46296</v>
      </c>
      <c r="N4" s="5">
        <v>46327</v>
      </c>
      <c r="O4" s="5">
        <v>46357</v>
      </c>
      <c r="P4" s="5"/>
      <c r="Q4" s="5"/>
    </row>
    <row r="5" spans="1:17" x14ac:dyDescent="0.3">
      <c r="A5" s="4" t="s">
        <v>11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x14ac:dyDescent="0.3">
      <c r="A6" s="2" t="s">
        <v>0</v>
      </c>
      <c r="B6" s="12"/>
      <c r="C6" s="12"/>
      <c r="D6" s="12"/>
      <c r="E6" s="12"/>
      <c r="F6" s="12"/>
      <c r="G6" s="12"/>
      <c r="H6" s="12"/>
      <c r="I6" s="12"/>
      <c r="J6" s="12">
        <v>820</v>
      </c>
      <c r="K6" s="12">
        <v>920</v>
      </c>
      <c r="L6" s="12">
        <v>1230</v>
      </c>
      <c r="M6" s="12">
        <v>1640</v>
      </c>
      <c r="N6" s="12">
        <v>1740</v>
      </c>
      <c r="O6" s="12">
        <v>2340</v>
      </c>
    </row>
    <row r="7" spans="1:17" x14ac:dyDescent="0.3">
      <c r="A7" s="1" t="s">
        <v>1</v>
      </c>
      <c r="B7" s="12"/>
      <c r="C7" s="12"/>
      <c r="D7" s="12"/>
      <c r="E7" s="12"/>
      <c r="F7" s="12"/>
      <c r="G7" s="12"/>
      <c r="H7" s="12"/>
      <c r="I7" s="12"/>
      <c r="J7" s="12">
        <v>150</v>
      </c>
      <c r="K7" s="12">
        <v>100</v>
      </c>
      <c r="L7" s="12">
        <v>450</v>
      </c>
      <c r="M7" s="12">
        <v>550</v>
      </c>
      <c r="N7" s="12">
        <v>700</v>
      </c>
      <c r="O7" s="12">
        <v>1050</v>
      </c>
    </row>
    <row r="8" spans="1:17" x14ac:dyDescent="0.3">
      <c r="A8" s="1" t="s">
        <v>2</v>
      </c>
      <c r="B8" s="12"/>
      <c r="C8" s="12"/>
      <c r="D8" s="12"/>
      <c r="E8" s="12"/>
      <c r="F8" s="12"/>
      <c r="G8" s="12"/>
      <c r="H8" s="12"/>
      <c r="I8" s="12"/>
      <c r="J8" s="12">
        <v>260</v>
      </c>
      <c r="K8" s="12">
        <v>260</v>
      </c>
      <c r="L8" s="12">
        <v>520</v>
      </c>
      <c r="M8" s="12">
        <v>390</v>
      </c>
      <c r="N8" s="12">
        <v>650</v>
      </c>
      <c r="O8" s="12">
        <v>910</v>
      </c>
    </row>
    <row r="9" spans="1:17" x14ac:dyDescent="0.3">
      <c r="A9" s="1" t="s">
        <v>3</v>
      </c>
      <c r="B9" s="12"/>
      <c r="C9" s="12"/>
      <c r="D9" s="12"/>
      <c r="E9" s="12"/>
      <c r="F9" s="12"/>
      <c r="G9" s="12"/>
      <c r="H9" s="12"/>
      <c r="I9" s="12"/>
      <c r="J9" s="12">
        <v>0</v>
      </c>
      <c r="K9" s="12">
        <v>220</v>
      </c>
      <c r="L9" s="12">
        <v>220</v>
      </c>
      <c r="M9" s="12">
        <v>440</v>
      </c>
      <c r="N9" s="12">
        <v>220</v>
      </c>
      <c r="O9" s="12">
        <v>880</v>
      </c>
    </row>
    <row r="10" spans="1:17" x14ac:dyDescent="0.3">
      <c r="A10" t="s">
        <v>9</v>
      </c>
      <c r="B10" s="12"/>
      <c r="C10" s="12"/>
      <c r="D10" s="12"/>
      <c r="E10" s="12"/>
      <c r="F10" s="12"/>
      <c r="G10" s="12"/>
      <c r="H10" s="12"/>
      <c r="I10" s="12"/>
      <c r="J10" s="12">
        <v>130</v>
      </c>
      <c r="K10" s="12">
        <v>0</v>
      </c>
      <c r="L10" s="12">
        <v>260</v>
      </c>
      <c r="M10" s="12">
        <v>260</v>
      </c>
      <c r="N10" s="12">
        <v>390</v>
      </c>
      <c r="O10" s="12">
        <v>650</v>
      </c>
    </row>
    <row r="11" spans="1:17" x14ac:dyDescent="0.3">
      <c r="A11" s="1" t="s">
        <v>5</v>
      </c>
      <c r="B11" s="12"/>
      <c r="C11" s="12"/>
      <c r="D11" s="12"/>
      <c r="E11" s="12"/>
      <c r="F11" s="12"/>
      <c r="G11" s="12"/>
      <c r="H11" s="12"/>
      <c r="I11" s="12"/>
      <c r="J11" s="12">
        <v>480</v>
      </c>
      <c r="K11" s="12">
        <v>670</v>
      </c>
      <c r="L11" s="12">
        <v>480</v>
      </c>
      <c r="M11" s="12">
        <v>590</v>
      </c>
      <c r="N11" s="12">
        <v>890</v>
      </c>
      <c r="O11" s="12">
        <v>2570</v>
      </c>
    </row>
    <row r="12" spans="1:17" x14ac:dyDescent="0.3">
      <c r="A12" t="s">
        <v>8</v>
      </c>
      <c r="B12" s="12"/>
      <c r="C12" s="12"/>
      <c r="D12" s="12"/>
      <c r="E12" s="12"/>
      <c r="F12" s="12"/>
      <c r="G12" s="12"/>
      <c r="H12" s="12"/>
      <c r="I12" s="12"/>
      <c r="J12" s="12">
        <v>0</v>
      </c>
      <c r="K12" s="12">
        <v>0</v>
      </c>
      <c r="L12" s="12">
        <v>0</v>
      </c>
      <c r="M12" s="12">
        <v>200</v>
      </c>
      <c r="N12" s="12">
        <v>200</v>
      </c>
      <c r="O12" s="12">
        <v>500</v>
      </c>
    </row>
    <row r="13" spans="1:17" x14ac:dyDescent="0.3">
      <c r="A13" s="1" t="s">
        <v>4</v>
      </c>
      <c r="B13" s="12"/>
      <c r="C13" s="12"/>
      <c r="D13" s="12"/>
      <c r="E13" s="12"/>
      <c r="F13" s="12"/>
      <c r="G13" s="12"/>
      <c r="H13" s="12"/>
      <c r="I13" s="12"/>
      <c r="J13" s="12">
        <v>470</v>
      </c>
      <c r="K13" s="12">
        <v>470</v>
      </c>
      <c r="L13" s="12">
        <v>1410</v>
      </c>
      <c r="M13" s="12">
        <v>470</v>
      </c>
      <c r="N13" s="12">
        <v>1410</v>
      </c>
      <c r="O13" s="12">
        <v>1880</v>
      </c>
    </row>
    <row r="14" spans="1:17" x14ac:dyDescent="0.3">
      <c r="A14" s="3" t="s">
        <v>6</v>
      </c>
      <c r="B14" s="12"/>
      <c r="C14" s="12"/>
      <c r="D14" s="12"/>
      <c r="E14" s="12"/>
      <c r="F14" s="12"/>
      <c r="G14" s="12"/>
      <c r="H14" s="12"/>
      <c r="I14" s="12"/>
      <c r="J14" s="12">
        <v>300</v>
      </c>
      <c r="K14" s="12">
        <v>480</v>
      </c>
      <c r="L14" s="12">
        <v>615</v>
      </c>
      <c r="M14" s="12">
        <v>600</v>
      </c>
      <c r="N14" s="12">
        <v>780</v>
      </c>
      <c r="O14" s="12">
        <v>975</v>
      </c>
    </row>
    <row r="15" spans="1:17" x14ac:dyDescent="0.3">
      <c r="A15" s="1" t="s">
        <v>7</v>
      </c>
      <c r="B15" s="12"/>
      <c r="C15" s="12"/>
      <c r="D15" s="12"/>
      <c r="E15" s="12"/>
      <c r="F15" s="12"/>
      <c r="G15" s="12"/>
      <c r="H15" s="12"/>
      <c r="I15" s="12"/>
      <c r="J15" s="12">
        <v>75</v>
      </c>
      <c r="K15" s="12">
        <v>0</v>
      </c>
      <c r="L15" s="12">
        <v>225</v>
      </c>
      <c r="M15" s="12">
        <v>150</v>
      </c>
      <c r="N15" s="12">
        <v>225</v>
      </c>
      <c r="O15" s="12">
        <v>375</v>
      </c>
    </row>
    <row r="16" spans="1:17" x14ac:dyDescent="0.3">
      <c r="A16" s="1" t="s">
        <v>10</v>
      </c>
      <c r="B16" s="12"/>
      <c r="C16" s="12"/>
      <c r="D16" s="12"/>
      <c r="E16" s="12"/>
      <c r="F16" s="12"/>
      <c r="G16" s="12"/>
      <c r="H16" s="12"/>
      <c r="I16" s="12"/>
      <c r="J16" s="12">
        <v>0</v>
      </c>
      <c r="K16" s="12">
        <v>100</v>
      </c>
      <c r="L16" s="12">
        <v>100</v>
      </c>
      <c r="M16" s="12">
        <v>400</v>
      </c>
      <c r="N16" s="12">
        <v>600</v>
      </c>
      <c r="O16" s="12">
        <v>1100</v>
      </c>
    </row>
    <row r="17" spans="1:16" x14ac:dyDescent="0.3">
      <c r="A17" s="1" t="s">
        <v>13</v>
      </c>
      <c r="B17" s="12"/>
      <c r="C17" s="12"/>
      <c r="D17" s="12"/>
      <c r="E17" s="12"/>
      <c r="F17" s="12"/>
      <c r="G17" s="12"/>
      <c r="H17" s="12"/>
      <c r="I17" s="12"/>
      <c r="J17" s="12">
        <v>4300</v>
      </c>
      <c r="K17" s="12">
        <v>5600.23</v>
      </c>
      <c r="L17" s="12">
        <v>5400.5</v>
      </c>
      <c r="M17" s="12">
        <v>6120.6</v>
      </c>
      <c r="N17" s="12">
        <v>6760.7</v>
      </c>
      <c r="O17" s="12">
        <v>9002.49</v>
      </c>
    </row>
    <row r="18" spans="1:16" x14ac:dyDescent="0.3">
      <c r="A18" s="8" t="s">
        <v>14</v>
      </c>
      <c r="B18" s="13"/>
      <c r="C18" s="13"/>
      <c r="D18" s="13"/>
      <c r="E18" s="13"/>
      <c r="F18" s="13"/>
      <c r="G18" s="13"/>
      <c r="H18" s="13"/>
      <c r="I18" s="13"/>
      <c r="J18" s="13">
        <f t="shared" ref="J18:O18" si="0">SUM(J6:J17)</f>
        <v>6985</v>
      </c>
      <c r="K18" s="13">
        <f t="shared" si="0"/>
        <v>8820.23</v>
      </c>
      <c r="L18" s="13">
        <f t="shared" si="0"/>
        <v>10910.5</v>
      </c>
      <c r="M18" s="13">
        <f t="shared" si="0"/>
        <v>11810.6</v>
      </c>
      <c r="N18" s="13">
        <f t="shared" si="0"/>
        <v>14565.7</v>
      </c>
      <c r="O18" s="13">
        <f t="shared" si="0"/>
        <v>22232.489999999998</v>
      </c>
    </row>
    <row r="19" spans="1:16" x14ac:dyDescent="0.3">
      <c r="A19" s="1" t="s">
        <v>15</v>
      </c>
      <c r="B19" s="12">
        <f>B17*60%</f>
        <v>0</v>
      </c>
      <c r="C19" s="12">
        <f t="shared" ref="C19:O19" si="1">C17*60%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2580</v>
      </c>
      <c r="K19" s="12">
        <f t="shared" si="1"/>
        <v>3360.1379999999995</v>
      </c>
      <c r="L19" s="12">
        <f t="shared" si="1"/>
        <v>3240.2999999999997</v>
      </c>
      <c r="M19" s="12">
        <f t="shared" si="1"/>
        <v>3672.36</v>
      </c>
      <c r="N19" s="12">
        <f t="shared" si="1"/>
        <v>4056.4199999999996</v>
      </c>
      <c r="O19" s="12">
        <f t="shared" si="1"/>
        <v>5401.4939999999997</v>
      </c>
      <c r="P19" s="12"/>
    </row>
    <row r="20" spans="1:16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3">
      <c r="A21" s="10" t="s">
        <v>16</v>
      </c>
      <c r="B21" s="14">
        <f>SUM(B19:B20)</f>
        <v>0</v>
      </c>
      <c r="C21" s="14">
        <f t="shared" ref="C21:O21" si="2">SUM(C19:C20)</f>
        <v>0</v>
      </c>
      <c r="D21" s="14">
        <f t="shared" si="2"/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0</v>
      </c>
      <c r="I21" s="14">
        <f t="shared" si="2"/>
        <v>0</v>
      </c>
      <c r="J21" s="14">
        <f t="shared" si="2"/>
        <v>2580</v>
      </c>
      <c r="K21" s="14">
        <f t="shared" si="2"/>
        <v>3360.1379999999995</v>
      </c>
      <c r="L21" s="14">
        <f t="shared" si="2"/>
        <v>3240.2999999999997</v>
      </c>
      <c r="M21" s="14">
        <f t="shared" si="2"/>
        <v>3672.36</v>
      </c>
      <c r="N21" s="14">
        <f t="shared" si="2"/>
        <v>4056.4199999999996</v>
      </c>
      <c r="O21" s="14">
        <f t="shared" si="2"/>
        <v>5401.4939999999997</v>
      </c>
    </row>
    <row r="22" spans="1:16" x14ac:dyDescent="0.3">
      <c r="A22" s="9" t="s">
        <v>17</v>
      </c>
      <c r="B22" s="13">
        <f>B18-B19</f>
        <v>0</v>
      </c>
      <c r="C22" s="13">
        <f t="shared" ref="C22:O22" si="3">C18-C19</f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4405</v>
      </c>
      <c r="K22" s="13">
        <f t="shared" si="3"/>
        <v>5460.0920000000006</v>
      </c>
      <c r="L22" s="13">
        <f t="shared" si="3"/>
        <v>7670.2000000000007</v>
      </c>
      <c r="M22" s="13">
        <f t="shared" si="3"/>
        <v>8138.24</v>
      </c>
      <c r="N22" s="13">
        <f t="shared" si="3"/>
        <v>10509.28</v>
      </c>
      <c r="O22" s="13">
        <f t="shared" si="3"/>
        <v>16830.995999999999</v>
      </c>
    </row>
    <row r="23" spans="1:16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6" x14ac:dyDescent="0.3">
      <c r="A24" s="4" t="s">
        <v>18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6" x14ac:dyDescent="0.3">
      <c r="A25" t="s">
        <v>19</v>
      </c>
      <c r="B25" s="12"/>
      <c r="C25" s="12"/>
      <c r="D25" s="12"/>
      <c r="E25" s="12"/>
      <c r="F25" s="12"/>
      <c r="G25" s="12"/>
      <c r="H25" s="12"/>
      <c r="I25" s="12"/>
      <c r="J25" s="12">
        <v>1800</v>
      </c>
      <c r="K25" s="12">
        <v>1800</v>
      </c>
      <c r="L25" s="12">
        <v>1800</v>
      </c>
      <c r="M25" s="12">
        <v>1800</v>
      </c>
      <c r="N25" s="12">
        <v>1800</v>
      </c>
      <c r="O25" s="12">
        <v>1800</v>
      </c>
    </row>
    <row r="26" spans="1:16" x14ac:dyDescent="0.3">
      <c r="A26" t="s">
        <v>20</v>
      </c>
      <c r="B26" s="12"/>
      <c r="C26" s="12"/>
      <c r="D26" s="12"/>
      <c r="E26" s="12"/>
      <c r="F26" s="12"/>
      <c r="G26" s="12"/>
      <c r="H26" s="12"/>
      <c r="I26" s="12"/>
      <c r="J26" s="12">
        <v>120</v>
      </c>
      <c r="K26" s="12">
        <v>120</v>
      </c>
      <c r="L26" s="12">
        <v>120</v>
      </c>
      <c r="M26" s="12">
        <v>120</v>
      </c>
      <c r="N26" s="12">
        <v>120</v>
      </c>
      <c r="O26" s="12">
        <v>120</v>
      </c>
    </row>
    <row r="27" spans="1:16" x14ac:dyDescent="0.3">
      <c r="A27" t="s">
        <v>26</v>
      </c>
      <c r="B27" s="12"/>
      <c r="C27" s="12"/>
      <c r="D27" s="12"/>
      <c r="E27" s="12"/>
      <c r="F27" s="12"/>
      <c r="G27" s="12"/>
      <c r="H27" s="12"/>
      <c r="I27" s="12"/>
      <c r="J27" s="12">
        <v>2998.8</v>
      </c>
      <c r="K27" s="12">
        <v>2998.8</v>
      </c>
      <c r="L27" s="12">
        <v>2998.8</v>
      </c>
      <c r="M27" s="12">
        <v>2998.8</v>
      </c>
      <c r="N27" s="12">
        <v>2998.8</v>
      </c>
      <c r="O27" s="12">
        <v>2998.8</v>
      </c>
    </row>
    <row r="28" spans="1:16" x14ac:dyDescent="0.3">
      <c r="A28" t="s">
        <v>25</v>
      </c>
      <c r="B28" s="12">
        <f>B10+B11+B12+B13+B15*60%</f>
        <v>0</v>
      </c>
      <c r="C28" s="12">
        <f t="shared" ref="C28:O28" si="4">C10+C11+C12+C13+C15*60%</f>
        <v>0</v>
      </c>
      <c r="D28" s="12">
        <f t="shared" si="4"/>
        <v>0</v>
      </c>
      <c r="E28" s="12">
        <f t="shared" si="4"/>
        <v>0</v>
      </c>
      <c r="F28" s="12">
        <f t="shared" si="4"/>
        <v>0</v>
      </c>
      <c r="G28" s="12">
        <f t="shared" si="4"/>
        <v>0</v>
      </c>
      <c r="H28" s="12">
        <f t="shared" si="4"/>
        <v>0</v>
      </c>
      <c r="I28" s="12">
        <f t="shared" si="4"/>
        <v>0</v>
      </c>
      <c r="J28" s="12">
        <f t="shared" si="4"/>
        <v>1125</v>
      </c>
      <c r="K28" s="12">
        <f t="shared" si="4"/>
        <v>1140</v>
      </c>
      <c r="L28" s="12">
        <f t="shared" si="4"/>
        <v>2285</v>
      </c>
      <c r="M28" s="12">
        <f t="shared" si="4"/>
        <v>1610</v>
      </c>
      <c r="N28" s="12">
        <f t="shared" si="4"/>
        <v>3025</v>
      </c>
      <c r="O28" s="12">
        <f t="shared" si="4"/>
        <v>5825</v>
      </c>
    </row>
    <row r="29" spans="1:16" x14ac:dyDescent="0.3">
      <c r="A29" t="s">
        <v>21</v>
      </c>
      <c r="B29" s="12"/>
      <c r="C29" s="12"/>
      <c r="D29" s="12"/>
      <c r="E29" s="12"/>
      <c r="F29" s="12"/>
      <c r="G29" s="12"/>
      <c r="H29" s="12"/>
      <c r="I29" s="12"/>
      <c r="J29" s="12">
        <v>60</v>
      </c>
      <c r="K29" s="12">
        <v>60</v>
      </c>
      <c r="L29" s="12">
        <v>60</v>
      </c>
      <c r="M29" s="12">
        <v>60</v>
      </c>
      <c r="N29" s="12">
        <v>60</v>
      </c>
      <c r="O29" s="12">
        <v>60</v>
      </c>
    </row>
    <row r="30" spans="1:16" x14ac:dyDescent="0.3">
      <c r="A30" t="s">
        <v>22</v>
      </c>
      <c r="B30" s="12"/>
      <c r="C30" s="12"/>
      <c r="D30" s="12"/>
      <c r="E30" s="12"/>
      <c r="F30" s="12"/>
      <c r="G30" s="12"/>
      <c r="H30" s="12"/>
      <c r="I30" s="12"/>
      <c r="J30" s="12">
        <v>50</v>
      </c>
      <c r="K30" s="12">
        <v>50</v>
      </c>
      <c r="L30" s="12">
        <v>50</v>
      </c>
      <c r="M30" s="12">
        <v>50</v>
      </c>
      <c r="N30" s="12">
        <v>50</v>
      </c>
      <c r="O30" s="12">
        <v>50</v>
      </c>
    </row>
    <row r="31" spans="1:16" x14ac:dyDescent="0.3">
      <c r="A31" t="s">
        <v>23</v>
      </c>
      <c r="B31" s="12"/>
      <c r="C31" s="12"/>
      <c r="D31" s="12"/>
      <c r="E31" s="12"/>
      <c r="F31" s="12"/>
      <c r="G31" s="12"/>
      <c r="H31" s="12"/>
      <c r="I31" s="12"/>
      <c r="J31" s="12">
        <v>180</v>
      </c>
      <c r="K31" s="12">
        <v>180</v>
      </c>
      <c r="L31" s="12">
        <v>180</v>
      </c>
      <c r="M31" s="12">
        <v>180</v>
      </c>
      <c r="N31" s="12">
        <v>180</v>
      </c>
      <c r="O31" s="12">
        <v>180</v>
      </c>
    </row>
    <row r="32" spans="1:16" x14ac:dyDescent="0.3">
      <c r="A32" t="s">
        <v>24</v>
      </c>
      <c r="B32" s="12"/>
      <c r="C32" s="12"/>
      <c r="D32" s="12"/>
      <c r="E32" s="12"/>
      <c r="F32" s="12"/>
      <c r="G32" s="12"/>
      <c r="H32" s="12"/>
      <c r="I32" s="12"/>
      <c r="J32" s="12">
        <v>80</v>
      </c>
      <c r="K32" s="12">
        <v>80</v>
      </c>
      <c r="L32" s="12">
        <v>90</v>
      </c>
      <c r="M32" s="12">
        <v>105</v>
      </c>
      <c r="N32" s="12">
        <v>105</v>
      </c>
      <c r="O32" s="12">
        <v>111</v>
      </c>
    </row>
    <row r="33" spans="1:15" x14ac:dyDescent="0.3">
      <c r="A33" t="s">
        <v>27</v>
      </c>
      <c r="J33" s="12">
        <v>22</v>
      </c>
      <c r="K33" s="12">
        <v>22</v>
      </c>
      <c r="L33" s="12">
        <v>22</v>
      </c>
      <c r="M33" s="12">
        <v>22</v>
      </c>
      <c r="N33" s="12">
        <v>22</v>
      </c>
      <c r="O33" s="12">
        <v>22</v>
      </c>
    </row>
    <row r="34" spans="1:15" x14ac:dyDescent="0.3">
      <c r="A34" t="s">
        <v>28</v>
      </c>
      <c r="J34" s="12">
        <v>20</v>
      </c>
      <c r="K34" s="12">
        <v>20</v>
      </c>
      <c r="L34" s="12">
        <v>20</v>
      </c>
      <c r="M34" s="12">
        <v>20</v>
      </c>
      <c r="N34" s="12">
        <v>20</v>
      </c>
      <c r="O34" s="12">
        <v>20</v>
      </c>
    </row>
    <row r="37" spans="1:15" x14ac:dyDescent="0.3">
      <c r="A37" s="11" t="s">
        <v>29</v>
      </c>
      <c r="B37" s="14">
        <f>SUM(B25:B36)</f>
        <v>0</v>
      </c>
      <c r="C37" s="14">
        <f t="shared" ref="C37:O37" si="5">SUM(C25:C36)</f>
        <v>0</v>
      </c>
      <c r="D37" s="14">
        <f t="shared" si="5"/>
        <v>0</v>
      </c>
      <c r="E37" s="14">
        <f t="shared" si="5"/>
        <v>0</v>
      </c>
      <c r="F37" s="14">
        <f t="shared" si="5"/>
        <v>0</v>
      </c>
      <c r="G37" s="14">
        <f t="shared" si="5"/>
        <v>0</v>
      </c>
      <c r="H37" s="14">
        <f t="shared" si="5"/>
        <v>0</v>
      </c>
      <c r="I37" s="14">
        <f t="shared" si="5"/>
        <v>0</v>
      </c>
      <c r="J37" s="14">
        <f t="shared" si="5"/>
        <v>6455.8</v>
      </c>
      <c r="K37" s="14">
        <f t="shared" si="5"/>
        <v>6470.8</v>
      </c>
      <c r="L37" s="14">
        <f t="shared" si="5"/>
        <v>7625.8</v>
      </c>
      <c r="M37" s="14">
        <f t="shared" si="5"/>
        <v>6965.8</v>
      </c>
      <c r="N37" s="14">
        <f t="shared" si="5"/>
        <v>8380.7999999999993</v>
      </c>
      <c r="O37" s="14">
        <f t="shared" si="5"/>
        <v>11186.8</v>
      </c>
    </row>
    <row r="39" spans="1:15" x14ac:dyDescent="0.3">
      <c r="A39" t="s">
        <v>30</v>
      </c>
      <c r="B39" s="12">
        <f>B22-B37</f>
        <v>0</v>
      </c>
      <c r="C39" s="12">
        <f t="shared" ref="C39:O39" si="6">C22-C37</f>
        <v>0</v>
      </c>
      <c r="D39" s="12">
        <f t="shared" si="6"/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>J22-J37</f>
        <v>-2050.8000000000002</v>
      </c>
      <c r="K39" s="12">
        <f t="shared" si="6"/>
        <v>-1010.7079999999996</v>
      </c>
      <c r="L39" s="12">
        <f t="shared" si="6"/>
        <v>44.400000000000546</v>
      </c>
      <c r="M39" s="12">
        <f t="shared" si="6"/>
        <v>1172.4399999999996</v>
      </c>
      <c r="N39" s="12">
        <f t="shared" si="6"/>
        <v>2128.4800000000014</v>
      </c>
      <c r="O39" s="12">
        <f t="shared" si="6"/>
        <v>5644.1959999999999</v>
      </c>
    </row>
    <row r="40" spans="1:15" x14ac:dyDescent="0.3">
      <c r="A40" t="s">
        <v>35</v>
      </c>
      <c r="B40" s="12">
        <f>B39*5.6%</f>
        <v>0</v>
      </c>
      <c r="C40" s="12">
        <f t="shared" ref="C40:O40" si="7">C39*5.6%</f>
        <v>0</v>
      </c>
      <c r="D40" s="12">
        <f t="shared" si="7"/>
        <v>0</v>
      </c>
      <c r="E40" s="12">
        <f t="shared" si="7"/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2">
        <f t="shared" si="7"/>
        <v>0</v>
      </c>
      <c r="J40" s="12">
        <f>J39*5%</f>
        <v>-102.54000000000002</v>
      </c>
      <c r="K40" s="12">
        <f t="shared" ref="K40:O40" si="8">K39*5%</f>
        <v>-50.535399999999981</v>
      </c>
      <c r="L40" s="12">
        <f t="shared" si="8"/>
        <v>2.2200000000000273</v>
      </c>
      <c r="M40" s="12">
        <f t="shared" si="8"/>
        <v>58.621999999999986</v>
      </c>
      <c r="N40" s="12">
        <f t="shared" si="8"/>
        <v>106.42400000000008</v>
      </c>
      <c r="O40" s="12">
        <f t="shared" si="8"/>
        <v>282.20980000000003</v>
      </c>
    </row>
    <row r="41" spans="1:15" x14ac:dyDescent="0.3">
      <c r="N41" s="7"/>
    </row>
    <row r="42" spans="1:15" x14ac:dyDescent="0.3">
      <c r="A42" s="15" t="s">
        <v>31</v>
      </c>
      <c r="B42" s="16">
        <f>B39-B40</f>
        <v>0</v>
      </c>
      <c r="C42" s="16">
        <f t="shared" ref="C42:O42" si="9">C39-C40</f>
        <v>0</v>
      </c>
      <c r="D42" s="16">
        <f t="shared" si="9"/>
        <v>0</v>
      </c>
      <c r="E42" s="16">
        <f t="shared" si="9"/>
        <v>0</v>
      </c>
      <c r="F42" s="16">
        <f t="shared" si="9"/>
        <v>0</v>
      </c>
      <c r="G42" s="16">
        <f t="shared" si="9"/>
        <v>0</v>
      </c>
      <c r="H42" s="16">
        <f t="shared" si="9"/>
        <v>0</v>
      </c>
      <c r="I42" s="16">
        <f t="shared" si="9"/>
        <v>0</v>
      </c>
      <c r="J42" s="17" t="s">
        <v>125</v>
      </c>
      <c r="K42" s="17">
        <f t="shared" si="9"/>
        <v>-960.17259999999965</v>
      </c>
      <c r="L42" s="16">
        <f t="shared" si="9"/>
        <v>42.180000000000518</v>
      </c>
      <c r="M42" s="16">
        <f t="shared" si="9"/>
        <v>1113.8179999999995</v>
      </c>
      <c r="N42" s="16">
        <f t="shared" si="9"/>
        <v>2022.0560000000014</v>
      </c>
      <c r="O42" s="16">
        <f t="shared" si="9"/>
        <v>5361.9862000000003</v>
      </c>
    </row>
  </sheetData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5492-BBDA-491B-992D-E34AC7A5C59D}">
  <dimension ref="A1:N41"/>
  <sheetViews>
    <sheetView workbookViewId="0">
      <selection activeCell="A24" sqref="A24:M34"/>
    </sheetView>
  </sheetViews>
  <sheetFormatPr defaultRowHeight="14.4" x14ac:dyDescent="0.3"/>
  <cols>
    <col min="1" max="1" width="51.21875" customWidth="1"/>
    <col min="2" max="2" width="14.5546875" customWidth="1"/>
    <col min="3" max="3" width="11.21875" bestFit="1" customWidth="1"/>
    <col min="4" max="4" width="11.21875" customWidth="1"/>
    <col min="5" max="5" width="11.21875" bestFit="1" customWidth="1"/>
    <col min="6" max="6" width="14" customWidth="1"/>
    <col min="7" max="7" width="13.5546875" customWidth="1"/>
    <col min="8" max="8" width="12.5546875" customWidth="1"/>
    <col min="9" max="9" width="13.88671875" customWidth="1"/>
    <col min="10" max="11" width="11.6640625" customWidth="1"/>
    <col min="12" max="12" width="12.33203125" customWidth="1"/>
    <col min="13" max="13" width="11.21875" customWidth="1"/>
    <col min="14" max="14" width="11.77734375" customWidth="1"/>
    <col min="15" max="15" width="12.109375" customWidth="1"/>
  </cols>
  <sheetData>
    <row r="1" spans="1:13" ht="28.8" x14ac:dyDescent="0.3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4" spans="1:13" x14ac:dyDescent="0.3">
      <c r="B4" s="5">
        <v>46388</v>
      </c>
      <c r="C4" s="5">
        <v>46419</v>
      </c>
      <c r="D4" s="5">
        <v>46447</v>
      </c>
      <c r="E4" s="5">
        <v>46478</v>
      </c>
      <c r="F4" s="5">
        <v>46508</v>
      </c>
      <c r="G4" s="5">
        <v>46539</v>
      </c>
      <c r="H4" s="5">
        <v>46569</v>
      </c>
      <c r="I4" s="5">
        <v>46600</v>
      </c>
      <c r="J4" s="5">
        <v>46631</v>
      </c>
      <c r="K4" s="5">
        <v>46661</v>
      </c>
      <c r="L4" s="5">
        <v>46692</v>
      </c>
      <c r="M4" s="5">
        <v>46722</v>
      </c>
    </row>
    <row r="5" spans="1:13" x14ac:dyDescent="0.3">
      <c r="A5" s="4" t="s">
        <v>11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8" customHeight="1" x14ac:dyDescent="0.3">
      <c r="A6" s="2" t="s">
        <v>0</v>
      </c>
      <c r="B6" s="12">
        <v>520</v>
      </c>
      <c r="C6" s="12">
        <v>1210</v>
      </c>
      <c r="D6" s="12">
        <v>740</v>
      </c>
      <c r="E6" s="12">
        <v>1300</v>
      </c>
      <c r="F6" s="12">
        <v>1640</v>
      </c>
      <c r="G6" s="12">
        <v>2460</v>
      </c>
      <c r="H6" s="12">
        <v>2460</v>
      </c>
      <c r="I6" s="12">
        <v>2240</v>
      </c>
      <c r="J6" s="12">
        <v>2840</v>
      </c>
      <c r="K6" s="12">
        <v>2920</v>
      </c>
      <c r="L6" s="12">
        <v>3120</v>
      </c>
      <c r="M6" s="12">
        <v>4200</v>
      </c>
    </row>
    <row r="7" spans="1:13" x14ac:dyDescent="0.3">
      <c r="A7" s="1" t="s">
        <v>1</v>
      </c>
      <c r="B7" s="12">
        <v>150</v>
      </c>
      <c r="C7" s="12">
        <v>750</v>
      </c>
      <c r="D7" s="12">
        <v>450</v>
      </c>
      <c r="E7" s="12">
        <v>650</v>
      </c>
      <c r="F7" s="12">
        <v>850</v>
      </c>
      <c r="G7" s="12">
        <v>800</v>
      </c>
      <c r="H7" s="12">
        <v>900</v>
      </c>
      <c r="I7" s="12">
        <v>900</v>
      </c>
      <c r="J7" s="12">
        <v>1050</v>
      </c>
      <c r="K7" s="12">
        <v>1100</v>
      </c>
      <c r="L7" s="12">
        <v>1200</v>
      </c>
      <c r="M7" s="12">
        <v>1650</v>
      </c>
    </row>
    <row r="8" spans="1:13" x14ac:dyDescent="0.3">
      <c r="A8" s="1" t="s">
        <v>2</v>
      </c>
      <c r="B8" s="12">
        <v>0</v>
      </c>
      <c r="C8" s="12">
        <v>520</v>
      </c>
      <c r="D8" s="12">
        <v>260</v>
      </c>
      <c r="E8" s="12">
        <v>260</v>
      </c>
      <c r="F8" s="12">
        <v>300</v>
      </c>
      <c r="G8" s="12">
        <v>360</v>
      </c>
      <c r="H8" s="12">
        <v>260</v>
      </c>
      <c r="I8" s="12">
        <v>520</v>
      </c>
      <c r="J8" s="12">
        <v>640</v>
      </c>
      <c r="K8" s="12">
        <v>840</v>
      </c>
      <c r="L8" s="12">
        <v>1040</v>
      </c>
      <c r="M8" s="12">
        <v>1360</v>
      </c>
    </row>
    <row r="9" spans="1:13" x14ac:dyDescent="0.3">
      <c r="A9" s="1" t="s">
        <v>3</v>
      </c>
      <c r="B9" s="12">
        <v>0</v>
      </c>
      <c r="C9" s="12">
        <v>880</v>
      </c>
      <c r="D9" s="12">
        <v>220</v>
      </c>
      <c r="E9" s="12">
        <v>440</v>
      </c>
      <c r="F9" s="12">
        <v>440</v>
      </c>
      <c r="G9" s="12">
        <v>520</v>
      </c>
      <c r="H9" s="12">
        <v>730</v>
      </c>
      <c r="I9" s="12">
        <v>880</v>
      </c>
      <c r="J9" s="12">
        <v>440</v>
      </c>
      <c r="K9" s="12">
        <v>930</v>
      </c>
      <c r="L9" s="12">
        <v>1020</v>
      </c>
      <c r="M9" s="12">
        <v>1330</v>
      </c>
    </row>
    <row r="10" spans="1:13" x14ac:dyDescent="0.3">
      <c r="A10" t="s">
        <v>9</v>
      </c>
      <c r="B10" s="12">
        <v>0</v>
      </c>
      <c r="C10" s="12">
        <v>480</v>
      </c>
      <c r="D10" s="12">
        <v>260</v>
      </c>
      <c r="E10" s="12">
        <v>260</v>
      </c>
      <c r="F10" s="12">
        <v>390</v>
      </c>
      <c r="G10" s="12">
        <v>390</v>
      </c>
      <c r="H10" s="12">
        <v>520</v>
      </c>
      <c r="I10" s="12">
        <v>650</v>
      </c>
      <c r="J10" s="12">
        <v>520</v>
      </c>
      <c r="K10" s="12">
        <v>780</v>
      </c>
      <c r="L10" s="12">
        <v>910</v>
      </c>
      <c r="M10" s="12">
        <v>1170</v>
      </c>
    </row>
    <row r="11" spans="1:13" x14ac:dyDescent="0.3">
      <c r="A11" s="1" t="s">
        <v>5</v>
      </c>
      <c r="B11" s="12">
        <v>480</v>
      </c>
      <c r="C11" s="12">
        <v>960</v>
      </c>
      <c r="D11" s="12">
        <v>480</v>
      </c>
      <c r="E11" s="12">
        <v>590</v>
      </c>
      <c r="F11" s="12">
        <v>480</v>
      </c>
      <c r="G11" s="12">
        <v>590</v>
      </c>
      <c r="H11" s="12">
        <v>960</v>
      </c>
      <c r="I11" s="12">
        <v>670</v>
      </c>
      <c r="J11" s="12">
        <v>590</v>
      </c>
      <c r="K11" s="12">
        <v>590</v>
      </c>
      <c r="L11" s="12">
        <v>960</v>
      </c>
      <c r="M11" s="12">
        <v>1580</v>
      </c>
    </row>
    <row r="12" spans="1:13" x14ac:dyDescent="0.3">
      <c r="A12" t="s">
        <v>8</v>
      </c>
      <c r="B12" s="12">
        <v>200</v>
      </c>
      <c r="C12" s="12">
        <v>800</v>
      </c>
      <c r="D12" s="12">
        <v>400</v>
      </c>
      <c r="E12" s="12">
        <v>600</v>
      </c>
      <c r="F12" s="12">
        <v>600</v>
      </c>
      <c r="G12" s="12">
        <v>400</v>
      </c>
      <c r="H12" s="12">
        <v>800</v>
      </c>
      <c r="I12" s="12">
        <v>1200</v>
      </c>
      <c r="J12" s="12">
        <v>800</v>
      </c>
      <c r="K12" s="12">
        <v>1200</v>
      </c>
      <c r="L12" s="12">
        <v>1400</v>
      </c>
      <c r="M12" s="12">
        <v>1800</v>
      </c>
    </row>
    <row r="13" spans="1:13" x14ac:dyDescent="0.3">
      <c r="A13" s="1" t="s">
        <v>4</v>
      </c>
      <c r="B13" s="12">
        <v>0</v>
      </c>
      <c r="C13" s="12">
        <v>1410</v>
      </c>
      <c r="D13" s="12">
        <v>470</v>
      </c>
      <c r="E13" s="12">
        <v>0</v>
      </c>
      <c r="F13" s="12">
        <v>960</v>
      </c>
      <c r="G13" s="12">
        <v>470</v>
      </c>
      <c r="H13" s="12">
        <v>470</v>
      </c>
      <c r="I13" s="12">
        <v>960</v>
      </c>
      <c r="J13" s="12">
        <v>960</v>
      </c>
      <c r="K13" s="12">
        <v>0</v>
      </c>
      <c r="L13" s="12">
        <v>1410</v>
      </c>
      <c r="M13" s="12">
        <v>1960</v>
      </c>
    </row>
    <row r="14" spans="1:13" x14ac:dyDescent="0.3">
      <c r="A14" s="3" t="s">
        <v>6</v>
      </c>
      <c r="B14" s="12">
        <v>300</v>
      </c>
      <c r="C14" s="12">
        <v>1200</v>
      </c>
      <c r="D14" s="12">
        <v>300</v>
      </c>
      <c r="E14" s="12">
        <v>480</v>
      </c>
      <c r="F14" s="12">
        <v>615</v>
      </c>
      <c r="G14" s="12">
        <v>1200</v>
      </c>
      <c r="H14" s="12">
        <v>1200</v>
      </c>
      <c r="I14" s="12">
        <v>1200</v>
      </c>
      <c r="J14" s="12">
        <v>1375</v>
      </c>
      <c r="K14" s="12">
        <v>1330</v>
      </c>
      <c r="L14" s="12">
        <v>1390</v>
      </c>
      <c r="M14" s="12">
        <v>2475</v>
      </c>
    </row>
    <row r="15" spans="1:13" x14ac:dyDescent="0.3">
      <c r="A15" s="1" t="s">
        <v>7</v>
      </c>
      <c r="B15" s="12">
        <v>1300</v>
      </c>
      <c r="C15" s="12">
        <v>5300</v>
      </c>
      <c r="D15" s="12">
        <v>1600</v>
      </c>
      <c r="E15" s="12">
        <v>3600</v>
      </c>
      <c r="F15" s="12">
        <v>3850</v>
      </c>
      <c r="G15" s="12">
        <v>3200</v>
      </c>
      <c r="H15" s="12">
        <v>3900</v>
      </c>
      <c r="I15" s="12">
        <v>3950</v>
      </c>
      <c r="J15" s="12">
        <v>3940</v>
      </c>
      <c r="K15" s="12">
        <v>3100</v>
      </c>
      <c r="L15" s="12">
        <v>4230</v>
      </c>
      <c r="M15" s="12">
        <v>5890</v>
      </c>
    </row>
    <row r="16" spans="1:13" x14ac:dyDescent="0.3">
      <c r="A16" s="1" t="s">
        <v>10</v>
      </c>
      <c r="B16" s="12">
        <v>400</v>
      </c>
      <c r="C16" s="12">
        <v>2100</v>
      </c>
      <c r="D16" s="12">
        <v>1200</v>
      </c>
      <c r="E16" s="12">
        <v>2000</v>
      </c>
      <c r="F16" s="12">
        <v>2400</v>
      </c>
      <c r="G16" s="12">
        <v>2600</v>
      </c>
      <c r="H16" s="12">
        <v>2200</v>
      </c>
      <c r="I16" s="12">
        <v>3100</v>
      </c>
      <c r="J16" s="12">
        <v>3000</v>
      </c>
      <c r="K16" s="12">
        <v>3800</v>
      </c>
      <c r="L16" s="12">
        <v>4100</v>
      </c>
      <c r="M16" s="12">
        <v>5400</v>
      </c>
    </row>
    <row r="17" spans="1:14" x14ac:dyDescent="0.3">
      <c r="A17" s="1" t="s">
        <v>13</v>
      </c>
      <c r="B17" s="12">
        <v>6098</v>
      </c>
      <c r="C17" s="12">
        <v>13654.65</v>
      </c>
      <c r="D17" s="12">
        <v>8098.98</v>
      </c>
      <c r="E17" s="12">
        <v>8876.98</v>
      </c>
      <c r="F17" s="12">
        <v>11276.8</v>
      </c>
      <c r="G17" s="12">
        <v>11243</v>
      </c>
      <c r="H17" s="12">
        <v>10876</v>
      </c>
      <c r="I17" s="12">
        <v>10765.81</v>
      </c>
      <c r="J17" s="12">
        <v>9009.32</v>
      </c>
      <c r="K17" s="12">
        <v>11324.54</v>
      </c>
      <c r="L17" s="12">
        <v>11243.94</v>
      </c>
      <c r="M17" s="12">
        <v>12098.35</v>
      </c>
    </row>
    <row r="18" spans="1:14" x14ac:dyDescent="0.3">
      <c r="A18" s="8" t="s">
        <v>14</v>
      </c>
      <c r="B18" s="13">
        <f>SUM(B6:B17)</f>
        <v>9448</v>
      </c>
      <c r="C18" s="13">
        <f t="shared" ref="C18:M18" si="0">SUM(C6:C17)</f>
        <v>29264.65</v>
      </c>
      <c r="D18" s="13">
        <f t="shared" si="0"/>
        <v>14478.98</v>
      </c>
      <c r="E18" s="13">
        <f t="shared" si="0"/>
        <v>19056.98</v>
      </c>
      <c r="F18" s="13">
        <f t="shared" si="0"/>
        <v>23801.8</v>
      </c>
      <c r="G18" s="13">
        <f t="shared" si="0"/>
        <v>24233</v>
      </c>
      <c r="H18" s="13">
        <f t="shared" si="0"/>
        <v>25276</v>
      </c>
      <c r="I18" s="13">
        <f t="shared" si="0"/>
        <v>27035.809999999998</v>
      </c>
      <c r="J18" s="13">
        <f t="shared" si="0"/>
        <v>25164.32</v>
      </c>
      <c r="K18" s="13">
        <f t="shared" si="0"/>
        <v>27914.54</v>
      </c>
      <c r="L18" s="13">
        <f t="shared" si="0"/>
        <v>32023.940000000002</v>
      </c>
      <c r="M18" s="13">
        <f t="shared" si="0"/>
        <v>40913.35</v>
      </c>
    </row>
    <row r="19" spans="1:14" x14ac:dyDescent="0.3">
      <c r="A19" s="1" t="s">
        <v>15</v>
      </c>
      <c r="B19" s="12">
        <f>B17*60%</f>
        <v>3658.7999999999997</v>
      </c>
      <c r="C19" s="12">
        <f t="shared" ref="C19:M19" si="1">C17*60%</f>
        <v>8192.7899999999991</v>
      </c>
      <c r="D19" s="12">
        <f t="shared" si="1"/>
        <v>4859.3879999999999</v>
      </c>
      <c r="E19" s="12">
        <f t="shared" si="1"/>
        <v>5326.1879999999992</v>
      </c>
      <c r="F19" s="12">
        <f t="shared" si="1"/>
        <v>6766.079999999999</v>
      </c>
      <c r="G19" s="12">
        <f t="shared" si="1"/>
        <v>6745.8</v>
      </c>
      <c r="H19" s="12">
        <f t="shared" si="1"/>
        <v>6525.5999999999995</v>
      </c>
      <c r="I19" s="12">
        <f t="shared" si="1"/>
        <v>6459.4859999999999</v>
      </c>
      <c r="J19" s="12">
        <f t="shared" si="1"/>
        <v>5405.5919999999996</v>
      </c>
      <c r="K19" s="12">
        <f t="shared" si="1"/>
        <v>6794.7240000000002</v>
      </c>
      <c r="L19" s="12">
        <f t="shared" si="1"/>
        <v>6746.3640000000005</v>
      </c>
      <c r="M19" s="12">
        <f t="shared" si="1"/>
        <v>7259.01</v>
      </c>
    </row>
    <row r="20" spans="1:14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4" x14ac:dyDescent="0.3">
      <c r="A21" s="10" t="s">
        <v>16</v>
      </c>
      <c r="B21" s="14">
        <f>SUM(B19:B20)</f>
        <v>3658.7999999999997</v>
      </c>
      <c r="C21" s="14">
        <f t="shared" ref="C21:M21" si="2">SUM(C19:C20)</f>
        <v>8192.7899999999991</v>
      </c>
      <c r="D21" s="14">
        <f t="shared" si="2"/>
        <v>4859.3879999999999</v>
      </c>
      <c r="E21" s="14">
        <f t="shared" si="2"/>
        <v>5326.1879999999992</v>
      </c>
      <c r="F21" s="14">
        <f t="shared" si="2"/>
        <v>6766.079999999999</v>
      </c>
      <c r="G21" s="14">
        <f t="shared" si="2"/>
        <v>6745.8</v>
      </c>
      <c r="H21" s="14">
        <f t="shared" si="2"/>
        <v>6525.5999999999995</v>
      </c>
      <c r="I21" s="14">
        <f t="shared" si="2"/>
        <v>6459.4859999999999</v>
      </c>
      <c r="J21" s="14">
        <f t="shared" si="2"/>
        <v>5405.5919999999996</v>
      </c>
      <c r="K21" s="14">
        <f t="shared" si="2"/>
        <v>6794.7240000000002</v>
      </c>
      <c r="L21" s="14">
        <f t="shared" si="2"/>
        <v>6746.3640000000005</v>
      </c>
      <c r="M21" s="14">
        <f t="shared" si="2"/>
        <v>7259.01</v>
      </c>
    </row>
    <row r="22" spans="1:14" x14ac:dyDescent="0.3">
      <c r="A22" s="9" t="s">
        <v>17</v>
      </c>
      <c r="B22" s="13">
        <f>B18-B19</f>
        <v>5789.2000000000007</v>
      </c>
      <c r="C22" s="13">
        <f t="shared" ref="C22:M22" si="3">C18-C19</f>
        <v>21071.86</v>
      </c>
      <c r="D22" s="13">
        <f t="shared" si="3"/>
        <v>9619.5920000000006</v>
      </c>
      <c r="E22" s="13">
        <f t="shared" si="3"/>
        <v>13730.792000000001</v>
      </c>
      <c r="F22" s="13">
        <f t="shared" si="3"/>
        <v>17035.72</v>
      </c>
      <c r="G22" s="13">
        <f t="shared" si="3"/>
        <v>17487.2</v>
      </c>
      <c r="H22" s="13">
        <f t="shared" si="3"/>
        <v>18750.400000000001</v>
      </c>
      <c r="I22" s="13">
        <f t="shared" si="3"/>
        <v>20576.323999999997</v>
      </c>
      <c r="J22" s="13">
        <f t="shared" si="3"/>
        <v>19758.727999999999</v>
      </c>
      <c r="K22" s="13">
        <f t="shared" si="3"/>
        <v>21119.815999999999</v>
      </c>
      <c r="L22" s="13">
        <f t="shared" si="3"/>
        <v>25277.576000000001</v>
      </c>
      <c r="M22" s="13">
        <f t="shared" si="3"/>
        <v>33654.339999999997</v>
      </c>
    </row>
    <row r="23" spans="1:14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4" x14ac:dyDescent="0.3">
      <c r="A24" s="4" t="s">
        <v>18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4" x14ac:dyDescent="0.3">
      <c r="A25" t="s">
        <v>19</v>
      </c>
      <c r="B25" s="12">
        <v>1800</v>
      </c>
      <c r="C25" s="12">
        <v>1800</v>
      </c>
      <c r="D25" s="12">
        <v>1800</v>
      </c>
      <c r="E25" s="12">
        <v>1800</v>
      </c>
      <c r="F25" s="12">
        <v>1800</v>
      </c>
      <c r="G25" s="12">
        <v>1800</v>
      </c>
      <c r="H25" s="12">
        <v>1800</v>
      </c>
      <c r="I25" s="12">
        <v>1800</v>
      </c>
      <c r="J25" s="12">
        <v>1800</v>
      </c>
      <c r="K25" s="12">
        <v>1800</v>
      </c>
      <c r="L25" s="12">
        <v>1800</v>
      </c>
      <c r="M25" s="12">
        <v>1800</v>
      </c>
    </row>
    <row r="26" spans="1:14" x14ac:dyDescent="0.3">
      <c r="A26" t="s">
        <v>20</v>
      </c>
      <c r="B26" s="12">
        <v>120</v>
      </c>
      <c r="C26" s="12">
        <v>120</v>
      </c>
      <c r="D26" s="12">
        <v>120</v>
      </c>
      <c r="E26" s="12">
        <v>120</v>
      </c>
      <c r="F26" s="12">
        <v>120</v>
      </c>
      <c r="G26" s="12">
        <v>120</v>
      </c>
      <c r="H26" s="12">
        <v>120</v>
      </c>
      <c r="I26" s="12">
        <v>120</v>
      </c>
      <c r="J26" s="12">
        <v>120</v>
      </c>
      <c r="K26" s="12">
        <v>120</v>
      </c>
      <c r="L26" s="12">
        <v>120</v>
      </c>
      <c r="M26" s="12">
        <v>120</v>
      </c>
    </row>
    <row r="27" spans="1:14" x14ac:dyDescent="0.3">
      <c r="A27" t="s">
        <v>26</v>
      </c>
      <c r="B27" s="12">
        <v>2998.8</v>
      </c>
      <c r="C27" s="12">
        <v>2998.8</v>
      </c>
      <c r="D27" s="12">
        <v>2998.8</v>
      </c>
      <c r="E27" s="12">
        <v>2998.8</v>
      </c>
      <c r="F27" s="12">
        <v>2998.8</v>
      </c>
      <c r="G27" s="12">
        <v>2998.8</v>
      </c>
      <c r="H27" s="12">
        <v>2998.8</v>
      </c>
      <c r="I27" s="12">
        <v>2998.8</v>
      </c>
      <c r="J27" s="12">
        <v>2998.8</v>
      </c>
      <c r="K27" s="12">
        <v>2998.8</v>
      </c>
      <c r="L27" s="12">
        <v>2998.8</v>
      </c>
      <c r="M27" s="12">
        <v>2998.8</v>
      </c>
    </row>
    <row r="28" spans="1:14" x14ac:dyDescent="0.3">
      <c r="A28" t="s">
        <v>25</v>
      </c>
      <c r="B28" s="12">
        <f>B10+B11+B12+B13+B15*60%</f>
        <v>1460</v>
      </c>
      <c r="C28" s="12">
        <f t="shared" ref="C28:M28" si="4">C10+C11+C12+C13+C15*60%</f>
        <v>6830</v>
      </c>
      <c r="D28" s="12">
        <f t="shared" si="4"/>
        <v>2570</v>
      </c>
      <c r="E28" s="12">
        <f t="shared" si="4"/>
        <v>3610</v>
      </c>
      <c r="F28" s="12">
        <f t="shared" si="4"/>
        <v>4740</v>
      </c>
      <c r="G28" s="12">
        <f t="shared" si="4"/>
        <v>3770</v>
      </c>
      <c r="H28" s="12">
        <f t="shared" si="4"/>
        <v>5090</v>
      </c>
      <c r="I28" s="12">
        <f t="shared" si="4"/>
        <v>5850</v>
      </c>
      <c r="J28" s="12">
        <f t="shared" si="4"/>
        <v>5234</v>
      </c>
      <c r="K28" s="12">
        <f t="shared" si="4"/>
        <v>4430</v>
      </c>
      <c r="L28" s="12">
        <f t="shared" si="4"/>
        <v>7218</v>
      </c>
      <c r="M28" s="12">
        <f t="shared" si="4"/>
        <v>10044</v>
      </c>
    </row>
    <row r="29" spans="1:14" x14ac:dyDescent="0.3">
      <c r="A29" t="s">
        <v>21</v>
      </c>
      <c r="B29" s="12">
        <v>60</v>
      </c>
      <c r="C29" s="12">
        <v>60</v>
      </c>
      <c r="D29" s="12">
        <v>60</v>
      </c>
      <c r="E29" s="12">
        <v>60</v>
      </c>
      <c r="F29" s="12">
        <v>60</v>
      </c>
      <c r="G29" s="12">
        <v>60</v>
      </c>
      <c r="H29" s="12">
        <v>60</v>
      </c>
      <c r="I29" s="12">
        <v>60</v>
      </c>
      <c r="J29" s="12">
        <v>60</v>
      </c>
      <c r="K29" s="12">
        <v>60</v>
      </c>
      <c r="L29" s="12">
        <v>60</v>
      </c>
      <c r="M29" s="12">
        <v>60</v>
      </c>
    </row>
    <row r="30" spans="1:14" x14ac:dyDescent="0.3">
      <c r="A30" t="s">
        <v>22</v>
      </c>
      <c r="B30" s="12">
        <v>50</v>
      </c>
      <c r="C30" s="12">
        <v>50</v>
      </c>
      <c r="D30" s="12">
        <v>50</v>
      </c>
      <c r="E30" s="12">
        <v>50</v>
      </c>
      <c r="F30" s="12">
        <v>50</v>
      </c>
      <c r="G30" s="12">
        <v>50</v>
      </c>
      <c r="H30" s="12">
        <v>50</v>
      </c>
      <c r="I30" s="12">
        <v>50</v>
      </c>
      <c r="J30" s="12">
        <v>50</v>
      </c>
      <c r="K30" s="12">
        <v>50</v>
      </c>
      <c r="L30" s="12">
        <v>50</v>
      </c>
      <c r="M30" s="12">
        <v>50</v>
      </c>
      <c r="N30" s="12"/>
    </row>
    <row r="31" spans="1:14" x14ac:dyDescent="0.3">
      <c r="A31" t="s">
        <v>23</v>
      </c>
      <c r="B31" s="12">
        <v>180</v>
      </c>
      <c r="C31" s="12">
        <v>180</v>
      </c>
      <c r="D31" s="12">
        <v>180</v>
      </c>
      <c r="E31" s="12">
        <v>180</v>
      </c>
      <c r="F31" s="12">
        <v>180</v>
      </c>
      <c r="G31" s="12">
        <v>180</v>
      </c>
      <c r="H31" s="12">
        <v>180</v>
      </c>
      <c r="I31" s="12">
        <v>180</v>
      </c>
      <c r="J31" s="12">
        <v>180</v>
      </c>
      <c r="K31" s="12">
        <v>180</v>
      </c>
      <c r="L31" s="12">
        <v>180</v>
      </c>
      <c r="M31" s="12">
        <v>180</v>
      </c>
    </row>
    <row r="32" spans="1:14" x14ac:dyDescent="0.3">
      <c r="A32" t="s">
        <v>24</v>
      </c>
      <c r="B32" s="12">
        <v>80</v>
      </c>
      <c r="C32" s="12">
        <v>80</v>
      </c>
      <c r="D32" s="12">
        <v>80</v>
      </c>
      <c r="E32" s="12">
        <v>80</v>
      </c>
      <c r="F32" s="12">
        <v>80</v>
      </c>
      <c r="G32" s="12">
        <v>80</v>
      </c>
      <c r="H32" s="12">
        <v>80</v>
      </c>
      <c r="I32" s="12">
        <v>80</v>
      </c>
      <c r="J32" s="12">
        <v>80</v>
      </c>
      <c r="K32" s="12">
        <v>80</v>
      </c>
      <c r="L32" s="12">
        <v>80</v>
      </c>
      <c r="M32" s="12">
        <v>80</v>
      </c>
    </row>
    <row r="33" spans="1:13" x14ac:dyDescent="0.3">
      <c r="A33" t="s">
        <v>27</v>
      </c>
      <c r="B33" s="12">
        <v>22</v>
      </c>
      <c r="C33" s="12">
        <v>22</v>
      </c>
      <c r="D33" s="12">
        <v>22</v>
      </c>
      <c r="E33" s="12">
        <v>22</v>
      </c>
      <c r="F33" s="12">
        <v>22</v>
      </c>
      <c r="G33" s="12">
        <v>22</v>
      </c>
      <c r="H33" s="12">
        <v>22</v>
      </c>
      <c r="I33" s="12">
        <v>22</v>
      </c>
      <c r="J33" s="12">
        <v>22</v>
      </c>
      <c r="K33" s="12">
        <v>22</v>
      </c>
      <c r="L33" s="12">
        <v>22</v>
      </c>
      <c r="M33" s="12">
        <v>22</v>
      </c>
    </row>
    <row r="34" spans="1:13" x14ac:dyDescent="0.3">
      <c r="A34" t="s">
        <v>28</v>
      </c>
      <c r="B34" s="12">
        <v>20</v>
      </c>
      <c r="C34" s="12">
        <v>20</v>
      </c>
      <c r="D34" s="12">
        <v>20</v>
      </c>
      <c r="E34" s="12">
        <v>20</v>
      </c>
      <c r="F34" s="12">
        <v>20</v>
      </c>
      <c r="G34" s="12">
        <v>20</v>
      </c>
      <c r="H34" s="12">
        <v>20</v>
      </c>
      <c r="I34" s="12">
        <v>20</v>
      </c>
      <c r="J34" s="12">
        <v>20</v>
      </c>
      <c r="K34" s="12">
        <v>20</v>
      </c>
      <c r="L34" s="12">
        <v>20</v>
      </c>
      <c r="M34" s="12">
        <v>20</v>
      </c>
    </row>
    <row r="37" spans="1:13" x14ac:dyDescent="0.3">
      <c r="A37" s="11" t="s">
        <v>29</v>
      </c>
      <c r="B37" s="14">
        <f>SUM(B26:B36)</f>
        <v>4990.8</v>
      </c>
      <c r="C37" s="14">
        <f t="shared" ref="C37:M37" si="5">SUM(C26:C36)</f>
        <v>10360.799999999999</v>
      </c>
      <c r="D37" s="14">
        <f t="shared" si="5"/>
        <v>6100.8</v>
      </c>
      <c r="E37" s="14">
        <f t="shared" si="5"/>
        <v>7140.8</v>
      </c>
      <c r="F37" s="14">
        <f t="shared" si="5"/>
        <v>8270.7999999999993</v>
      </c>
      <c r="G37" s="14">
        <f t="shared" si="5"/>
        <v>7300.8</v>
      </c>
      <c r="H37" s="14">
        <f t="shared" si="5"/>
        <v>8620.7999999999993</v>
      </c>
      <c r="I37" s="14">
        <f t="shared" si="5"/>
        <v>9380.7999999999993</v>
      </c>
      <c r="J37" s="14">
        <f t="shared" si="5"/>
        <v>8764.7999999999993</v>
      </c>
      <c r="K37" s="14">
        <f t="shared" si="5"/>
        <v>7960.8</v>
      </c>
      <c r="L37" s="14">
        <f t="shared" si="5"/>
        <v>10748.8</v>
      </c>
      <c r="M37" s="14">
        <f t="shared" si="5"/>
        <v>13574.8</v>
      </c>
    </row>
    <row r="39" spans="1:13" x14ac:dyDescent="0.3">
      <c r="A39" t="s">
        <v>30</v>
      </c>
      <c r="B39" s="12">
        <f>B22-B37</f>
        <v>798.40000000000055</v>
      </c>
      <c r="C39" s="12">
        <f t="shared" ref="C39:M39" si="6">C22-C37</f>
        <v>10711.060000000001</v>
      </c>
      <c r="D39" s="12">
        <f t="shared" si="6"/>
        <v>3518.7920000000004</v>
      </c>
      <c r="E39" s="12">
        <f t="shared" si="6"/>
        <v>6589.9920000000011</v>
      </c>
      <c r="F39" s="12">
        <f t="shared" si="6"/>
        <v>8764.9200000000019</v>
      </c>
      <c r="G39" s="12">
        <f t="shared" si="6"/>
        <v>10186.400000000001</v>
      </c>
      <c r="H39" s="12">
        <f t="shared" si="6"/>
        <v>10129.600000000002</v>
      </c>
      <c r="I39" s="12">
        <f t="shared" si="6"/>
        <v>11195.523999999998</v>
      </c>
      <c r="J39" s="12">
        <f t="shared" si="6"/>
        <v>10993.928</v>
      </c>
      <c r="K39" s="12">
        <f t="shared" si="6"/>
        <v>13159.016</v>
      </c>
      <c r="L39" s="12">
        <f t="shared" si="6"/>
        <v>14528.776000000002</v>
      </c>
      <c r="M39" s="12">
        <f t="shared" si="6"/>
        <v>20079.539999999997</v>
      </c>
    </row>
    <row r="40" spans="1:13" x14ac:dyDescent="0.3">
      <c r="A40" t="s">
        <v>32</v>
      </c>
      <c r="B40" s="12">
        <f>B39*5.6%</f>
        <v>44.710400000000028</v>
      </c>
      <c r="C40" s="12">
        <f t="shared" ref="C40:M40" si="7">C39*5.6%</f>
        <v>599.81935999999996</v>
      </c>
      <c r="D40" s="12">
        <f t="shared" si="7"/>
        <v>197.05235200000001</v>
      </c>
      <c r="E40" s="12">
        <f t="shared" si="7"/>
        <v>369.03955200000001</v>
      </c>
      <c r="F40" s="12">
        <f t="shared" si="7"/>
        <v>490.83552000000003</v>
      </c>
      <c r="G40" s="12">
        <f t="shared" si="7"/>
        <v>570.4384</v>
      </c>
      <c r="H40" s="12">
        <f t="shared" si="7"/>
        <v>567.25760000000002</v>
      </c>
      <c r="I40" s="12">
        <f t="shared" si="7"/>
        <v>626.94934399999977</v>
      </c>
      <c r="J40" s="12">
        <f t="shared" si="7"/>
        <v>615.65996799999994</v>
      </c>
      <c r="K40" s="12">
        <f t="shared" si="7"/>
        <v>736.90489599999989</v>
      </c>
      <c r="L40" s="12">
        <f t="shared" si="7"/>
        <v>813.61145599999998</v>
      </c>
      <c r="M40" s="12">
        <f t="shared" si="7"/>
        <v>1124.4542399999998</v>
      </c>
    </row>
    <row r="41" spans="1:13" x14ac:dyDescent="0.3">
      <c r="A41" s="15" t="s">
        <v>31</v>
      </c>
      <c r="B41" s="16">
        <f>B39-B40</f>
        <v>753.6896000000005</v>
      </c>
      <c r="C41" s="16">
        <f t="shared" ref="C41:M41" si="8">C39-C40</f>
        <v>10111.240640000002</v>
      </c>
      <c r="D41" s="16">
        <f t="shared" si="8"/>
        <v>3321.7396480000002</v>
      </c>
      <c r="E41" s="16">
        <f t="shared" si="8"/>
        <v>6220.9524480000009</v>
      </c>
      <c r="F41" s="16">
        <f t="shared" si="8"/>
        <v>8274.0844800000013</v>
      </c>
      <c r="G41" s="16">
        <f t="shared" si="8"/>
        <v>9615.9616000000024</v>
      </c>
      <c r="H41" s="16">
        <f t="shared" si="8"/>
        <v>9562.3424000000014</v>
      </c>
      <c r="I41" s="16">
        <f t="shared" si="8"/>
        <v>10568.574655999997</v>
      </c>
      <c r="J41" s="16">
        <f t="shared" si="8"/>
        <v>10378.268032</v>
      </c>
      <c r="K41" s="16">
        <f t="shared" si="8"/>
        <v>12422.111104</v>
      </c>
      <c r="L41" s="16">
        <f t="shared" si="8"/>
        <v>13715.164544000001</v>
      </c>
      <c r="M41" s="16">
        <f t="shared" si="8"/>
        <v>18955.085759999998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6172-B008-498A-8531-1CA438C5FFFD}">
  <dimension ref="A1:M41"/>
  <sheetViews>
    <sheetView zoomScale="69" workbookViewId="0">
      <selection activeCell="A6" sqref="A6:M17"/>
    </sheetView>
  </sheetViews>
  <sheetFormatPr defaultRowHeight="14.4" x14ac:dyDescent="0.3"/>
  <cols>
    <col min="1" max="1" width="45.6640625" customWidth="1"/>
    <col min="2" max="2" width="20.6640625" customWidth="1"/>
    <col min="3" max="3" width="25.21875" customWidth="1"/>
    <col min="4" max="4" width="18.6640625" customWidth="1"/>
    <col min="5" max="5" width="22.109375" customWidth="1"/>
    <col min="6" max="6" width="21.33203125" customWidth="1"/>
    <col min="7" max="7" width="17.44140625" customWidth="1"/>
    <col min="8" max="8" width="16.5546875" customWidth="1"/>
    <col min="9" max="9" width="16.33203125" customWidth="1"/>
    <col min="10" max="11" width="20.109375" customWidth="1"/>
    <col min="12" max="12" width="19.88671875" customWidth="1"/>
    <col min="13" max="13" width="19.109375" customWidth="1"/>
  </cols>
  <sheetData>
    <row r="1" spans="1:13" ht="28.8" x14ac:dyDescent="0.3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4" spans="1:13" x14ac:dyDescent="0.3">
      <c r="B4" s="5">
        <v>46388</v>
      </c>
      <c r="C4" s="5">
        <v>46419</v>
      </c>
      <c r="D4" s="5">
        <v>46447</v>
      </c>
      <c r="E4" s="5">
        <v>46478</v>
      </c>
      <c r="F4" s="5">
        <v>46508</v>
      </c>
      <c r="G4" s="5">
        <v>46539</v>
      </c>
      <c r="H4" s="5">
        <v>46569</v>
      </c>
      <c r="I4" s="5">
        <v>46600</v>
      </c>
      <c r="J4" s="5">
        <v>46631</v>
      </c>
      <c r="K4" s="5">
        <v>46661</v>
      </c>
      <c r="L4" s="5">
        <v>46692</v>
      </c>
      <c r="M4" s="5">
        <v>46722</v>
      </c>
    </row>
    <row r="5" spans="1:13" x14ac:dyDescent="0.3">
      <c r="A5" s="4" t="s">
        <v>11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6.8" customHeight="1" x14ac:dyDescent="0.3">
      <c r="A6" s="2" t="s">
        <v>0</v>
      </c>
      <c r="B6" s="12">
        <v>740</v>
      </c>
      <c r="C6" s="12">
        <v>1210</v>
      </c>
      <c r="D6" s="12">
        <v>940</v>
      </c>
      <c r="E6" s="12">
        <v>1300</v>
      </c>
      <c r="F6" s="12">
        <v>1640</v>
      </c>
      <c r="G6" s="12">
        <v>2460</v>
      </c>
      <c r="H6" s="12">
        <v>2460</v>
      </c>
      <c r="I6" s="12">
        <v>2240</v>
      </c>
      <c r="J6" s="12">
        <v>3020</v>
      </c>
      <c r="K6" s="12">
        <v>3140</v>
      </c>
      <c r="L6" s="12">
        <v>4050</v>
      </c>
      <c r="M6" s="12">
        <v>5430</v>
      </c>
    </row>
    <row r="7" spans="1:13" x14ac:dyDescent="0.3">
      <c r="A7" s="1" t="s">
        <v>1</v>
      </c>
      <c r="B7" s="12">
        <v>650</v>
      </c>
      <c r="C7" s="12">
        <v>1750</v>
      </c>
      <c r="D7" s="12">
        <v>750</v>
      </c>
      <c r="E7" s="12">
        <v>650</v>
      </c>
      <c r="F7" s="12">
        <v>8506</v>
      </c>
      <c r="G7" s="12">
        <v>800</v>
      </c>
      <c r="H7" s="12">
        <v>1200</v>
      </c>
      <c r="I7" s="12">
        <v>1200</v>
      </c>
      <c r="J7" s="12">
        <v>1250</v>
      </c>
      <c r="K7" s="12">
        <v>1100</v>
      </c>
      <c r="L7" s="12">
        <v>1500</v>
      </c>
      <c r="M7" s="12">
        <v>1900</v>
      </c>
    </row>
    <row r="8" spans="1:13" x14ac:dyDescent="0.3">
      <c r="A8" s="1" t="s">
        <v>2</v>
      </c>
      <c r="B8" s="12">
        <v>260</v>
      </c>
      <c r="C8" s="12">
        <v>1520</v>
      </c>
      <c r="D8" s="12">
        <v>690</v>
      </c>
      <c r="E8" s="12">
        <v>260</v>
      </c>
      <c r="F8" s="12">
        <v>260</v>
      </c>
      <c r="G8" s="12">
        <v>360</v>
      </c>
      <c r="H8" s="12">
        <v>260</v>
      </c>
      <c r="I8" s="12">
        <v>520</v>
      </c>
      <c r="J8" s="12">
        <v>640</v>
      </c>
      <c r="K8" s="12">
        <v>1040</v>
      </c>
      <c r="L8" s="12">
        <v>1040</v>
      </c>
      <c r="M8" s="12">
        <v>6860</v>
      </c>
    </row>
    <row r="9" spans="1:13" x14ac:dyDescent="0.3">
      <c r="A9" s="1" t="s">
        <v>3</v>
      </c>
      <c r="B9" s="12">
        <v>440</v>
      </c>
      <c r="C9" s="12">
        <v>8800</v>
      </c>
      <c r="D9" s="12">
        <v>920</v>
      </c>
      <c r="E9" s="12">
        <v>440</v>
      </c>
      <c r="F9" s="12">
        <v>1440</v>
      </c>
      <c r="G9" s="12">
        <v>880</v>
      </c>
      <c r="H9" s="12">
        <v>930</v>
      </c>
      <c r="I9" s="12">
        <v>880</v>
      </c>
      <c r="J9" s="12">
        <v>440</v>
      </c>
      <c r="K9" s="12">
        <v>1930</v>
      </c>
      <c r="L9" s="12">
        <v>1220</v>
      </c>
      <c r="M9" s="12">
        <v>1960</v>
      </c>
    </row>
    <row r="10" spans="1:13" x14ac:dyDescent="0.3">
      <c r="A10" t="s">
        <v>9</v>
      </c>
      <c r="B10" s="12">
        <v>390</v>
      </c>
      <c r="C10" s="12">
        <v>1520</v>
      </c>
      <c r="D10" s="12">
        <v>860</v>
      </c>
      <c r="E10" s="12">
        <v>390</v>
      </c>
      <c r="F10" s="12">
        <v>1390</v>
      </c>
      <c r="G10" s="12">
        <v>390</v>
      </c>
      <c r="H10" s="12">
        <v>600</v>
      </c>
      <c r="I10" s="12">
        <v>650</v>
      </c>
      <c r="J10" s="12">
        <v>700</v>
      </c>
      <c r="K10" s="12">
        <v>7802</v>
      </c>
      <c r="L10" s="12">
        <v>910</v>
      </c>
      <c r="M10" s="12">
        <v>1170</v>
      </c>
    </row>
    <row r="11" spans="1:13" x14ac:dyDescent="0.3">
      <c r="A11" s="1" t="s">
        <v>5</v>
      </c>
      <c r="B11" s="12">
        <v>510</v>
      </c>
      <c r="C11" s="12">
        <v>960</v>
      </c>
      <c r="D11" s="12">
        <v>480</v>
      </c>
      <c r="E11" s="12">
        <v>590</v>
      </c>
      <c r="F11" s="12">
        <v>480</v>
      </c>
      <c r="G11" s="12">
        <v>590</v>
      </c>
      <c r="H11" s="12">
        <v>710</v>
      </c>
      <c r="I11" s="12">
        <v>670</v>
      </c>
      <c r="J11" s="12">
        <v>9603</v>
      </c>
      <c r="K11" s="12">
        <v>710</v>
      </c>
      <c r="L11" s="12">
        <v>8802</v>
      </c>
      <c r="M11" s="12">
        <v>13501</v>
      </c>
    </row>
    <row r="12" spans="1:13" x14ac:dyDescent="0.3">
      <c r="A12" t="s">
        <v>8</v>
      </c>
      <c r="B12" s="12">
        <v>700</v>
      </c>
      <c r="C12" s="12">
        <v>1900</v>
      </c>
      <c r="D12" s="12">
        <v>1400</v>
      </c>
      <c r="E12" s="12">
        <v>7000</v>
      </c>
      <c r="F12" s="12">
        <v>3750</v>
      </c>
      <c r="G12" s="12">
        <v>7000</v>
      </c>
      <c r="H12" s="12">
        <v>800</v>
      </c>
      <c r="I12" s="12">
        <v>1340</v>
      </c>
      <c r="J12" s="12">
        <v>1300</v>
      </c>
      <c r="K12" s="12">
        <v>1200</v>
      </c>
      <c r="L12" s="12">
        <v>1560</v>
      </c>
      <c r="M12" s="12">
        <v>1990</v>
      </c>
    </row>
    <row r="13" spans="1:13" x14ac:dyDescent="0.3">
      <c r="A13" s="1" t="s">
        <v>4</v>
      </c>
      <c r="B13" s="12">
        <v>1200</v>
      </c>
      <c r="C13" s="12">
        <v>1410</v>
      </c>
      <c r="D13" s="12">
        <v>670</v>
      </c>
      <c r="E13" s="12">
        <v>0</v>
      </c>
      <c r="F13" s="12">
        <v>1200</v>
      </c>
      <c r="G13" s="12">
        <v>1130</v>
      </c>
      <c r="H13" s="12">
        <v>1020</v>
      </c>
      <c r="I13" s="12">
        <v>2960</v>
      </c>
      <c r="J13" s="12">
        <v>960</v>
      </c>
      <c r="K13" s="12">
        <v>1240</v>
      </c>
      <c r="L13" s="12">
        <v>1560</v>
      </c>
      <c r="M13" s="12">
        <v>8030</v>
      </c>
    </row>
    <row r="14" spans="1:13" x14ac:dyDescent="0.3">
      <c r="A14" s="3" t="s">
        <v>6</v>
      </c>
      <c r="B14" s="12">
        <v>480</v>
      </c>
      <c r="C14" s="12">
        <v>1200</v>
      </c>
      <c r="D14" s="12">
        <v>1345</v>
      </c>
      <c r="E14" s="12">
        <v>515</v>
      </c>
      <c r="F14" s="12">
        <v>615</v>
      </c>
      <c r="G14" s="12">
        <v>1875</v>
      </c>
      <c r="H14" s="12">
        <v>9603</v>
      </c>
      <c r="I14" s="12">
        <v>1200</v>
      </c>
      <c r="J14" s="12">
        <v>1390</v>
      </c>
      <c r="K14" s="12">
        <v>1330</v>
      </c>
      <c r="L14" s="12">
        <v>2012</v>
      </c>
      <c r="M14" s="12">
        <v>3490</v>
      </c>
    </row>
    <row r="15" spans="1:13" x14ac:dyDescent="0.3">
      <c r="A15" s="1" t="s">
        <v>7</v>
      </c>
      <c r="B15" s="12">
        <v>1600</v>
      </c>
      <c r="C15" s="12">
        <v>5300</v>
      </c>
      <c r="D15" s="12">
        <v>1600</v>
      </c>
      <c r="E15" s="12">
        <v>2350</v>
      </c>
      <c r="F15" s="12">
        <v>3850</v>
      </c>
      <c r="G15" s="12">
        <v>3660</v>
      </c>
      <c r="H15" s="12">
        <v>3800</v>
      </c>
      <c r="I15" s="12">
        <v>3950</v>
      </c>
      <c r="J15" s="12">
        <v>3940</v>
      </c>
      <c r="K15" s="12">
        <v>3800</v>
      </c>
      <c r="L15" s="12">
        <v>4950</v>
      </c>
      <c r="M15" s="12">
        <v>5350</v>
      </c>
    </row>
    <row r="16" spans="1:13" x14ac:dyDescent="0.3">
      <c r="A16" s="1" t="s">
        <v>10</v>
      </c>
      <c r="B16" s="12">
        <v>1200</v>
      </c>
      <c r="C16" s="12">
        <v>4100</v>
      </c>
      <c r="D16" s="12">
        <v>1200</v>
      </c>
      <c r="E16" s="12">
        <v>1400</v>
      </c>
      <c r="F16" s="12">
        <v>2250</v>
      </c>
      <c r="G16" s="12">
        <v>2700</v>
      </c>
      <c r="H16" s="12">
        <v>2850</v>
      </c>
      <c r="I16" s="12">
        <v>3100</v>
      </c>
      <c r="J16" s="12">
        <v>3200</v>
      </c>
      <c r="K16" s="12">
        <v>3800</v>
      </c>
      <c r="L16" s="12">
        <v>4250</v>
      </c>
      <c r="M16" s="12">
        <v>5550</v>
      </c>
    </row>
    <row r="17" spans="1:13" x14ac:dyDescent="0.3">
      <c r="A17" s="1" t="s">
        <v>13</v>
      </c>
      <c r="B17" s="12">
        <v>9908.8700000000008</v>
      </c>
      <c r="C17" s="12">
        <v>13954.65</v>
      </c>
      <c r="D17" s="12">
        <v>9098.98</v>
      </c>
      <c r="E17" s="12">
        <v>10876.98</v>
      </c>
      <c r="F17" s="12">
        <v>12276.8</v>
      </c>
      <c r="G17" s="12">
        <v>12243</v>
      </c>
      <c r="H17" s="12">
        <v>10976</v>
      </c>
      <c r="I17" s="12">
        <v>11765.81</v>
      </c>
      <c r="J17" s="12">
        <v>12009.32</v>
      </c>
      <c r="K17" s="12">
        <v>11924.54</v>
      </c>
      <c r="L17" s="12">
        <v>13243.94</v>
      </c>
      <c r="M17" s="12">
        <v>13098.35</v>
      </c>
    </row>
    <row r="18" spans="1:13" x14ac:dyDescent="0.3">
      <c r="A18" s="8" t="s">
        <v>14</v>
      </c>
      <c r="B18" s="13">
        <f>SUM(B6:B17)</f>
        <v>18078.870000000003</v>
      </c>
      <c r="C18" s="13">
        <f t="shared" ref="C18:M18" si="0">SUM(C6:C17)</f>
        <v>43624.65</v>
      </c>
      <c r="D18" s="13">
        <f t="shared" si="0"/>
        <v>19953.98</v>
      </c>
      <c r="E18" s="13">
        <f t="shared" si="0"/>
        <v>25771.98</v>
      </c>
      <c r="F18" s="13">
        <f t="shared" si="0"/>
        <v>37657.800000000003</v>
      </c>
      <c r="G18" s="13">
        <f t="shared" si="0"/>
        <v>34088</v>
      </c>
      <c r="H18" s="13">
        <f t="shared" si="0"/>
        <v>35209</v>
      </c>
      <c r="I18" s="13">
        <f t="shared" si="0"/>
        <v>30475.809999999998</v>
      </c>
      <c r="J18" s="13">
        <f t="shared" si="0"/>
        <v>38452.32</v>
      </c>
      <c r="K18" s="13">
        <f t="shared" si="0"/>
        <v>39016.54</v>
      </c>
      <c r="L18" s="13">
        <f t="shared" si="0"/>
        <v>45097.94</v>
      </c>
      <c r="M18" s="13">
        <f t="shared" si="0"/>
        <v>68329.350000000006</v>
      </c>
    </row>
    <row r="19" spans="1:13" x14ac:dyDescent="0.3">
      <c r="A19" s="1" t="s">
        <v>15</v>
      </c>
      <c r="B19" s="12">
        <f>B17*60%</f>
        <v>5945.3220000000001</v>
      </c>
      <c r="C19" s="12">
        <f t="shared" ref="C19:M19" si="1">C17*60%</f>
        <v>8372.7899999999991</v>
      </c>
      <c r="D19" s="12">
        <f t="shared" si="1"/>
        <v>5459.3879999999999</v>
      </c>
      <c r="E19" s="12">
        <f t="shared" si="1"/>
        <v>6526.1879999999992</v>
      </c>
      <c r="F19" s="12">
        <f t="shared" si="1"/>
        <v>7366.079999999999</v>
      </c>
      <c r="G19" s="12">
        <f t="shared" si="1"/>
        <v>7345.8</v>
      </c>
      <c r="H19" s="12">
        <f t="shared" si="1"/>
        <v>6585.5999999999995</v>
      </c>
      <c r="I19" s="12">
        <f t="shared" si="1"/>
        <v>7059.4859999999999</v>
      </c>
      <c r="J19" s="12">
        <f t="shared" si="1"/>
        <v>7205.5919999999996</v>
      </c>
      <c r="K19" s="12">
        <f t="shared" si="1"/>
        <v>7154.7240000000002</v>
      </c>
      <c r="L19" s="12">
        <f t="shared" si="1"/>
        <v>7946.3639999999996</v>
      </c>
      <c r="M19" s="12">
        <f t="shared" si="1"/>
        <v>7859.01</v>
      </c>
    </row>
    <row r="20" spans="1:13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3">
      <c r="A21" s="10" t="s">
        <v>16</v>
      </c>
      <c r="B21" s="14">
        <f>SUM(B19:B20)</f>
        <v>5945.3220000000001</v>
      </c>
      <c r="C21" s="14">
        <f t="shared" ref="C21:M21" si="2">SUM(C19:C20)</f>
        <v>8372.7899999999991</v>
      </c>
      <c r="D21" s="14">
        <f t="shared" si="2"/>
        <v>5459.3879999999999</v>
      </c>
      <c r="E21" s="14">
        <f t="shared" si="2"/>
        <v>6526.1879999999992</v>
      </c>
      <c r="F21" s="14">
        <f t="shared" si="2"/>
        <v>7366.079999999999</v>
      </c>
      <c r="G21" s="14">
        <f t="shared" si="2"/>
        <v>7345.8</v>
      </c>
      <c r="H21" s="14">
        <f t="shared" si="2"/>
        <v>6585.5999999999995</v>
      </c>
      <c r="I21" s="14">
        <f t="shared" si="2"/>
        <v>7059.4859999999999</v>
      </c>
      <c r="J21" s="14">
        <f t="shared" si="2"/>
        <v>7205.5919999999996</v>
      </c>
      <c r="K21" s="14">
        <f t="shared" si="2"/>
        <v>7154.7240000000002</v>
      </c>
      <c r="L21" s="14">
        <f t="shared" si="2"/>
        <v>7946.3639999999996</v>
      </c>
      <c r="M21" s="14">
        <f t="shared" si="2"/>
        <v>7859.01</v>
      </c>
    </row>
    <row r="22" spans="1:13" x14ac:dyDescent="0.3">
      <c r="A22" s="9" t="s">
        <v>17</v>
      </c>
      <c r="B22" s="13">
        <f>B18-B19</f>
        <v>12133.548000000003</v>
      </c>
      <c r="C22" s="13">
        <f t="shared" ref="C22:M22" si="3">C18-C19</f>
        <v>35251.86</v>
      </c>
      <c r="D22" s="13">
        <f t="shared" si="3"/>
        <v>14494.592000000001</v>
      </c>
      <c r="E22" s="13">
        <f t="shared" si="3"/>
        <v>19245.792000000001</v>
      </c>
      <c r="F22" s="13">
        <f t="shared" si="3"/>
        <v>30291.720000000005</v>
      </c>
      <c r="G22" s="13">
        <f t="shared" si="3"/>
        <v>26742.2</v>
      </c>
      <c r="H22" s="13">
        <f t="shared" si="3"/>
        <v>28623.4</v>
      </c>
      <c r="I22" s="13">
        <f t="shared" si="3"/>
        <v>23416.323999999997</v>
      </c>
      <c r="J22" s="13">
        <f t="shared" si="3"/>
        <v>31246.727999999999</v>
      </c>
      <c r="K22" s="13">
        <f t="shared" si="3"/>
        <v>31861.815999999999</v>
      </c>
      <c r="L22" s="13">
        <f t="shared" si="3"/>
        <v>37151.576000000001</v>
      </c>
      <c r="M22" s="13">
        <f t="shared" si="3"/>
        <v>60470.340000000004</v>
      </c>
    </row>
    <row r="23" spans="1:13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3">
      <c r="A24" s="4" t="s">
        <v>18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3">
      <c r="A25" t="s">
        <v>19</v>
      </c>
      <c r="B25" s="12">
        <v>1800</v>
      </c>
      <c r="C25" s="12">
        <v>1800</v>
      </c>
      <c r="D25" s="12">
        <v>1800</v>
      </c>
      <c r="E25" s="12">
        <v>1800</v>
      </c>
      <c r="F25" s="12">
        <v>1800</v>
      </c>
      <c r="G25" s="12">
        <v>1800</v>
      </c>
      <c r="H25" s="12">
        <v>1800</v>
      </c>
      <c r="I25" s="12">
        <v>1800</v>
      </c>
      <c r="J25" s="12">
        <v>1800</v>
      </c>
      <c r="K25" s="12">
        <v>1800</v>
      </c>
      <c r="L25" s="12">
        <v>1800</v>
      </c>
      <c r="M25" s="12">
        <v>1800</v>
      </c>
    </row>
    <row r="26" spans="1:13" x14ac:dyDescent="0.3">
      <c r="A26" t="s">
        <v>20</v>
      </c>
      <c r="B26" s="12">
        <v>120</v>
      </c>
      <c r="C26" s="12">
        <v>120</v>
      </c>
      <c r="D26" s="12">
        <v>120</v>
      </c>
      <c r="E26" s="12">
        <v>120</v>
      </c>
      <c r="F26" s="12">
        <v>120</v>
      </c>
      <c r="G26" s="12">
        <v>120</v>
      </c>
      <c r="H26" s="12">
        <v>120</v>
      </c>
      <c r="I26" s="12">
        <v>120</v>
      </c>
      <c r="J26" s="12">
        <v>120</v>
      </c>
      <c r="K26" s="12">
        <v>120</v>
      </c>
      <c r="L26" s="12">
        <v>120</v>
      </c>
      <c r="M26" s="12">
        <v>120</v>
      </c>
    </row>
    <row r="27" spans="1:13" x14ac:dyDescent="0.3">
      <c r="A27" t="s">
        <v>26</v>
      </c>
      <c r="B27" s="12">
        <v>2998.8</v>
      </c>
      <c r="C27" s="12">
        <v>2998.8</v>
      </c>
      <c r="D27" s="12">
        <v>2998.8</v>
      </c>
      <c r="E27" s="12">
        <v>2998.8</v>
      </c>
      <c r="F27" s="12">
        <v>2998.8</v>
      </c>
      <c r="G27" s="12">
        <v>2998.8</v>
      </c>
      <c r="H27" s="12">
        <v>2998.8</v>
      </c>
      <c r="I27" s="12">
        <v>2998.8</v>
      </c>
      <c r="J27" s="12">
        <v>2998.8</v>
      </c>
      <c r="K27" s="12">
        <v>2998.8</v>
      </c>
      <c r="L27" s="12">
        <v>2998.8</v>
      </c>
      <c r="M27" s="12">
        <v>2998.8</v>
      </c>
    </row>
    <row r="28" spans="1:13" x14ac:dyDescent="0.3">
      <c r="A28" t="s">
        <v>25</v>
      </c>
      <c r="B28" s="12">
        <f>B10+B11+B12+B13+B15*60%</f>
        <v>3760</v>
      </c>
      <c r="C28" s="12">
        <f t="shared" ref="C28:M28" si="4">C10+C11+C12+C13+C15*60%</f>
        <v>8970</v>
      </c>
      <c r="D28" s="12">
        <f t="shared" si="4"/>
        <v>4370</v>
      </c>
      <c r="E28" s="12">
        <f t="shared" si="4"/>
        <v>9390</v>
      </c>
      <c r="F28" s="12">
        <f t="shared" si="4"/>
        <v>9130</v>
      </c>
      <c r="G28" s="12">
        <f t="shared" si="4"/>
        <v>11306</v>
      </c>
      <c r="H28" s="12">
        <f t="shared" si="4"/>
        <v>5410</v>
      </c>
      <c r="I28" s="12">
        <f t="shared" si="4"/>
        <v>7990</v>
      </c>
      <c r="J28" s="12">
        <f t="shared" si="4"/>
        <v>14927</v>
      </c>
      <c r="K28" s="12">
        <f t="shared" si="4"/>
        <v>13232</v>
      </c>
      <c r="L28" s="12">
        <f t="shared" si="4"/>
        <v>15802</v>
      </c>
      <c r="M28" s="12">
        <f t="shared" si="4"/>
        <v>27901</v>
      </c>
    </row>
    <row r="29" spans="1:13" x14ac:dyDescent="0.3">
      <c r="A29" t="s">
        <v>21</v>
      </c>
      <c r="B29" s="12">
        <v>60</v>
      </c>
      <c r="C29" s="12">
        <v>60</v>
      </c>
      <c r="D29" s="12">
        <v>60</v>
      </c>
      <c r="E29" s="12">
        <v>60</v>
      </c>
      <c r="F29" s="12">
        <v>60</v>
      </c>
      <c r="G29" s="12">
        <v>60</v>
      </c>
      <c r="H29" s="12">
        <v>60</v>
      </c>
      <c r="I29" s="12">
        <v>60</v>
      </c>
      <c r="J29" s="12">
        <v>60</v>
      </c>
      <c r="K29" s="12">
        <v>60</v>
      </c>
      <c r="L29" s="12">
        <v>60</v>
      </c>
      <c r="M29" s="12">
        <v>60</v>
      </c>
    </row>
    <row r="30" spans="1:13" x14ac:dyDescent="0.3">
      <c r="A30" t="s">
        <v>22</v>
      </c>
      <c r="B30" s="12">
        <v>50</v>
      </c>
      <c r="C30" s="12">
        <v>50</v>
      </c>
      <c r="D30" s="12">
        <v>50</v>
      </c>
      <c r="E30" s="12">
        <v>50</v>
      </c>
      <c r="F30" s="12">
        <v>50</v>
      </c>
      <c r="G30" s="12">
        <v>50</v>
      </c>
      <c r="H30" s="12">
        <v>50</v>
      </c>
      <c r="I30" s="12">
        <v>50</v>
      </c>
      <c r="J30" s="12">
        <v>50</v>
      </c>
      <c r="K30" s="12">
        <v>50</v>
      </c>
      <c r="L30" s="12">
        <v>50</v>
      </c>
      <c r="M30" s="12">
        <v>50</v>
      </c>
    </row>
    <row r="31" spans="1:13" x14ac:dyDescent="0.3">
      <c r="A31" t="s">
        <v>23</v>
      </c>
      <c r="B31" s="12">
        <v>180</v>
      </c>
      <c r="C31" s="12">
        <v>180</v>
      </c>
      <c r="D31" s="12">
        <v>180</v>
      </c>
      <c r="E31" s="12">
        <v>180</v>
      </c>
      <c r="F31" s="12">
        <v>180</v>
      </c>
      <c r="G31" s="12">
        <v>180</v>
      </c>
      <c r="H31" s="12">
        <v>180</v>
      </c>
      <c r="I31" s="12">
        <v>180</v>
      </c>
      <c r="J31" s="12">
        <v>180</v>
      </c>
      <c r="K31" s="12">
        <v>180</v>
      </c>
      <c r="L31" s="12">
        <v>180</v>
      </c>
      <c r="M31" s="12">
        <v>180</v>
      </c>
    </row>
    <row r="32" spans="1:13" x14ac:dyDescent="0.3">
      <c r="A32" t="s">
        <v>24</v>
      </c>
      <c r="B32" s="12">
        <v>80</v>
      </c>
      <c r="C32" s="12">
        <v>80</v>
      </c>
      <c r="D32" s="12">
        <v>80</v>
      </c>
      <c r="E32" s="12">
        <v>80</v>
      </c>
      <c r="F32" s="12">
        <v>80</v>
      </c>
      <c r="G32" s="12">
        <v>80</v>
      </c>
      <c r="H32" s="12">
        <v>80</v>
      </c>
      <c r="I32" s="12">
        <v>80</v>
      </c>
      <c r="J32" s="12">
        <v>80</v>
      </c>
      <c r="K32" s="12">
        <v>80</v>
      </c>
      <c r="L32" s="12">
        <v>80</v>
      </c>
      <c r="M32" s="12">
        <v>80</v>
      </c>
    </row>
    <row r="33" spans="1:13" x14ac:dyDescent="0.3">
      <c r="A33" t="s">
        <v>27</v>
      </c>
      <c r="B33" s="12">
        <v>22</v>
      </c>
      <c r="C33" s="12">
        <v>22</v>
      </c>
      <c r="D33" s="12">
        <v>22</v>
      </c>
      <c r="E33" s="12">
        <v>22</v>
      </c>
      <c r="F33" s="12">
        <v>22</v>
      </c>
      <c r="G33" s="12">
        <v>22</v>
      </c>
      <c r="H33" s="12">
        <v>22</v>
      </c>
      <c r="I33" s="12">
        <v>22</v>
      </c>
      <c r="J33" s="12">
        <v>22</v>
      </c>
      <c r="K33" s="12">
        <v>22</v>
      </c>
      <c r="L33" s="12">
        <v>22</v>
      </c>
      <c r="M33" s="12">
        <v>22</v>
      </c>
    </row>
    <row r="34" spans="1:13" x14ac:dyDescent="0.3">
      <c r="A34" t="s">
        <v>28</v>
      </c>
      <c r="B34" s="12">
        <v>20</v>
      </c>
      <c r="C34" s="12">
        <v>20</v>
      </c>
      <c r="D34" s="12">
        <v>20</v>
      </c>
      <c r="E34" s="12">
        <v>20</v>
      </c>
      <c r="F34" s="12">
        <v>20</v>
      </c>
      <c r="G34" s="12">
        <v>20</v>
      </c>
      <c r="H34" s="12">
        <v>20</v>
      </c>
      <c r="I34" s="12">
        <v>20</v>
      </c>
      <c r="J34" s="12">
        <v>20</v>
      </c>
      <c r="K34" s="12">
        <v>20</v>
      </c>
      <c r="L34" s="12">
        <v>20</v>
      </c>
      <c r="M34" s="12">
        <v>20</v>
      </c>
    </row>
    <row r="37" spans="1:13" x14ac:dyDescent="0.3">
      <c r="A37" s="11" t="s">
        <v>29</v>
      </c>
      <c r="B37" s="14">
        <f>SUM(B26:B36)</f>
        <v>7290.8</v>
      </c>
      <c r="C37" s="14">
        <f t="shared" ref="C37:M37" si="5">SUM(C26:C36)</f>
        <v>12500.8</v>
      </c>
      <c r="D37" s="14">
        <f t="shared" si="5"/>
        <v>7900.8</v>
      </c>
      <c r="E37" s="14">
        <f t="shared" si="5"/>
        <v>12920.8</v>
      </c>
      <c r="F37" s="14">
        <f t="shared" si="5"/>
        <v>12660.8</v>
      </c>
      <c r="G37" s="14">
        <f t="shared" si="5"/>
        <v>14836.8</v>
      </c>
      <c r="H37" s="14">
        <f t="shared" si="5"/>
        <v>8940.7999999999993</v>
      </c>
      <c r="I37" s="14">
        <f t="shared" si="5"/>
        <v>11520.8</v>
      </c>
      <c r="J37" s="14">
        <f t="shared" si="5"/>
        <v>18457.8</v>
      </c>
      <c r="K37" s="14">
        <f t="shared" si="5"/>
        <v>16762.8</v>
      </c>
      <c r="L37" s="14">
        <f t="shared" si="5"/>
        <v>19332.8</v>
      </c>
      <c r="M37" s="14">
        <f t="shared" si="5"/>
        <v>31431.8</v>
      </c>
    </row>
    <row r="39" spans="1:13" x14ac:dyDescent="0.3">
      <c r="A39" t="s">
        <v>30</v>
      </c>
      <c r="B39" s="12">
        <f>B22-B37</f>
        <v>4842.7480000000023</v>
      </c>
      <c r="C39" s="12">
        <f t="shared" ref="C39:M39" si="6">C22-C37</f>
        <v>22751.06</v>
      </c>
      <c r="D39" s="12">
        <f t="shared" si="6"/>
        <v>6593.7920000000004</v>
      </c>
      <c r="E39" s="12">
        <f t="shared" si="6"/>
        <v>6324.992000000002</v>
      </c>
      <c r="F39" s="12">
        <f t="shared" si="6"/>
        <v>17630.920000000006</v>
      </c>
      <c r="G39" s="12">
        <f t="shared" si="6"/>
        <v>11905.400000000001</v>
      </c>
      <c r="H39" s="12">
        <f t="shared" si="6"/>
        <v>19682.600000000002</v>
      </c>
      <c r="I39" s="12">
        <f t="shared" si="6"/>
        <v>11895.523999999998</v>
      </c>
      <c r="J39" s="12">
        <f t="shared" si="6"/>
        <v>12788.928</v>
      </c>
      <c r="K39" s="12">
        <f t="shared" si="6"/>
        <v>15099.016</v>
      </c>
      <c r="L39" s="12">
        <f t="shared" si="6"/>
        <v>17818.776000000002</v>
      </c>
      <c r="M39" s="12">
        <f t="shared" si="6"/>
        <v>29038.540000000005</v>
      </c>
    </row>
    <row r="40" spans="1:13" x14ac:dyDescent="0.3">
      <c r="A40" t="s">
        <v>32</v>
      </c>
      <c r="B40" s="12">
        <f>B39*5.6%</f>
        <v>271.19388800000013</v>
      </c>
      <c r="C40" s="12">
        <f t="shared" ref="C40:M40" si="7">C39*5.6%</f>
        <v>1274.05936</v>
      </c>
      <c r="D40" s="12">
        <f t="shared" si="7"/>
        <v>369.25235199999997</v>
      </c>
      <c r="E40" s="12">
        <f t="shared" si="7"/>
        <v>354.1995520000001</v>
      </c>
      <c r="F40" s="12">
        <f t="shared" si="7"/>
        <v>987.33152000000018</v>
      </c>
      <c r="G40" s="12">
        <f t="shared" si="7"/>
        <v>666.70240000000001</v>
      </c>
      <c r="H40" s="12">
        <f t="shared" si="7"/>
        <v>1102.2256</v>
      </c>
      <c r="I40" s="12">
        <f t="shared" si="7"/>
        <v>666.14934399999981</v>
      </c>
      <c r="J40" s="12">
        <f t="shared" si="7"/>
        <v>716.17996799999992</v>
      </c>
      <c r="K40" s="12">
        <f t="shared" si="7"/>
        <v>845.54489599999988</v>
      </c>
      <c r="L40" s="12">
        <f t="shared" si="7"/>
        <v>997.85145599999998</v>
      </c>
      <c r="M40" s="12">
        <f t="shared" si="7"/>
        <v>1626.15824</v>
      </c>
    </row>
    <row r="41" spans="1:13" x14ac:dyDescent="0.3">
      <c r="A41" s="15" t="s">
        <v>31</v>
      </c>
      <c r="B41" s="16">
        <f>B39-B40</f>
        <v>4571.5541120000025</v>
      </c>
      <c r="C41" s="16">
        <f t="shared" ref="C41:M41" si="8">C39-C40</f>
        <v>21477.000640000002</v>
      </c>
      <c r="D41" s="16">
        <f t="shared" si="8"/>
        <v>6224.5396479999999</v>
      </c>
      <c r="E41" s="16">
        <f t="shared" si="8"/>
        <v>5970.792448000002</v>
      </c>
      <c r="F41" s="16">
        <f t="shared" si="8"/>
        <v>16643.588480000006</v>
      </c>
      <c r="G41" s="16">
        <f t="shared" si="8"/>
        <v>11238.697600000001</v>
      </c>
      <c r="H41" s="16">
        <f t="shared" si="8"/>
        <v>18580.374400000001</v>
      </c>
      <c r="I41" s="16">
        <f t="shared" si="8"/>
        <v>11229.374655999998</v>
      </c>
      <c r="J41" s="16">
        <f t="shared" si="8"/>
        <v>12072.748032</v>
      </c>
      <c r="K41" s="16">
        <f t="shared" si="8"/>
        <v>14253.471104</v>
      </c>
      <c r="L41" s="16">
        <f t="shared" si="8"/>
        <v>16820.924544000001</v>
      </c>
      <c r="M41" s="16">
        <f t="shared" si="8"/>
        <v>27412.381760000004</v>
      </c>
    </row>
  </sheetData>
  <mergeCells count="1"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9D9F-8BEA-4ECF-9D29-E7803569F147}">
  <dimension ref="A1:P42"/>
  <sheetViews>
    <sheetView zoomScale="77" workbookViewId="0">
      <selection activeCell="O52" sqref="O52"/>
    </sheetView>
  </sheetViews>
  <sheetFormatPr defaultRowHeight="14.4" x14ac:dyDescent="0.3"/>
  <cols>
    <col min="1" max="1" width="52.21875" customWidth="1"/>
    <col min="10" max="10" width="14.33203125" customWidth="1"/>
    <col min="11" max="11" width="12.109375" customWidth="1"/>
    <col min="12" max="12" width="12" customWidth="1"/>
    <col min="13" max="13" width="14.77734375" customWidth="1"/>
    <col min="14" max="14" width="14.21875" customWidth="1"/>
    <col min="15" max="15" width="15.109375" customWidth="1"/>
    <col min="16" max="16" width="13.33203125" customWidth="1"/>
  </cols>
  <sheetData>
    <row r="1" spans="1:15" ht="28.8" x14ac:dyDescent="0.3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27" customHeight="1" x14ac:dyDescent="0.55000000000000004">
      <c r="A2" s="36" t="s">
        <v>109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4" spans="1:15" x14ac:dyDescent="0.3">
      <c r="B4" s="5">
        <v>45962</v>
      </c>
      <c r="C4" s="5">
        <v>45992</v>
      </c>
      <c r="D4" s="5">
        <v>46023</v>
      </c>
      <c r="E4" s="5">
        <v>46054</v>
      </c>
      <c r="F4" s="5">
        <v>46082</v>
      </c>
      <c r="G4" s="5">
        <v>46113</v>
      </c>
      <c r="H4" s="5">
        <v>46143</v>
      </c>
      <c r="I4" s="5">
        <v>46174</v>
      </c>
      <c r="J4" s="5">
        <v>46204</v>
      </c>
      <c r="K4" s="5">
        <v>46235</v>
      </c>
      <c r="L4" s="5">
        <v>46266</v>
      </c>
      <c r="M4" s="5">
        <v>46296</v>
      </c>
      <c r="N4" s="5">
        <v>46327</v>
      </c>
      <c r="O4" s="5">
        <v>46357</v>
      </c>
    </row>
    <row r="5" spans="1:15" x14ac:dyDescent="0.3">
      <c r="A5" s="21" t="s">
        <v>36</v>
      </c>
      <c r="B5" s="22"/>
      <c r="C5" s="22"/>
      <c r="D5" s="22"/>
      <c r="E5" s="22"/>
      <c r="F5" s="22"/>
      <c r="G5" s="22"/>
      <c r="H5" s="22"/>
      <c r="I5" s="22"/>
      <c r="J5" s="22">
        <f>SUM(J6:J17)</f>
        <v>6985</v>
      </c>
      <c r="K5" s="22">
        <f t="shared" ref="K5:O5" si="0">SUM(K6:K17)</f>
        <v>8820.23</v>
      </c>
      <c r="L5" s="22">
        <f t="shared" si="0"/>
        <v>10910.5</v>
      </c>
      <c r="M5" s="22">
        <f t="shared" si="0"/>
        <v>11810.6</v>
      </c>
      <c r="N5" s="22">
        <f t="shared" si="0"/>
        <v>14565.7</v>
      </c>
      <c r="O5" s="22">
        <f t="shared" si="0"/>
        <v>22232.489999999998</v>
      </c>
    </row>
    <row r="6" spans="1:15" ht="16.2" customHeight="1" x14ac:dyDescent="0.3">
      <c r="A6" s="2" t="s">
        <v>0</v>
      </c>
      <c r="B6" s="12"/>
      <c r="C6" s="12"/>
      <c r="D6" s="12"/>
      <c r="E6" s="12"/>
      <c r="F6" s="12"/>
      <c r="G6" s="12"/>
      <c r="H6" s="12"/>
      <c r="I6" s="12"/>
      <c r="J6" s="12">
        <v>820</v>
      </c>
      <c r="K6" s="12">
        <v>920</v>
      </c>
      <c r="L6" s="12">
        <v>1230</v>
      </c>
      <c r="M6" s="12">
        <v>1640</v>
      </c>
      <c r="N6" s="12">
        <v>1740</v>
      </c>
      <c r="O6" s="12">
        <v>2340</v>
      </c>
    </row>
    <row r="7" spans="1:15" x14ac:dyDescent="0.3">
      <c r="A7" s="1" t="s">
        <v>1</v>
      </c>
      <c r="B7" s="12"/>
      <c r="C7" s="12"/>
      <c r="D7" s="12"/>
      <c r="E7" s="12"/>
      <c r="F7" s="12"/>
      <c r="G7" s="12"/>
      <c r="H7" s="12"/>
      <c r="I7" s="12"/>
      <c r="J7" s="12">
        <v>150</v>
      </c>
      <c r="K7" s="12">
        <v>100</v>
      </c>
      <c r="L7" s="12">
        <v>450</v>
      </c>
      <c r="M7" s="12">
        <v>550</v>
      </c>
      <c r="N7" s="12">
        <v>700</v>
      </c>
      <c r="O7" s="12">
        <v>1050</v>
      </c>
    </row>
    <row r="8" spans="1:15" x14ac:dyDescent="0.3">
      <c r="A8" s="1" t="s">
        <v>2</v>
      </c>
      <c r="B8" s="12"/>
      <c r="C8" s="12"/>
      <c r="D8" s="12"/>
      <c r="E8" s="12"/>
      <c r="F8" s="12"/>
      <c r="G8" s="12"/>
      <c r="H8" s="12"/>
      <c r="I8" s="12"/>
      <c r="J8" s="12">
        <v>260</v>
      </c>
      <c r="K8" s="12">
        <v>260</v>
      </c>
      <c r="L8" s="12">
        <v>520</v>
      </c>
      <c r="M8" s="12">
        <v>390</v>
      </c>
      <c r="N8" s="12">
        <v>650</v>
      </c>
      <c r="O8" s="12">
        <v>910</v>
      </c>
    </row>
    <row r="9" spans="1:15" x14ac:dyDescent="0.3">
      <c r="A9" s="1" t="s">
        <v>3</v>
      </c>
      <c r="B9" s="12"/>
      <c r="C9" s="12"/>
      <c r="D9" s="12"/>
      <c r="E9" s="12"/>
      <c r="F9" s="12"/>
      <c r="G9" s="12"/>
      <c r="H9" s="12"/>
      <c r="I9" s="12"/>
      <c r="J9" s="12">
        <v>0</v>
      </c>
      <c r="K9" s="12">
        <v>220</v>
      </c>
      <c r="L9" s="12">
        <v>220</v>
      </c>
      <c r="M9" s="12">
        <v>440</v>
      </c>
      <c r="N9" s="12">
        <v>220</v>
      </c>
      <c r="O9" s="12">
        <v>880</v>
      </c>
    </row>
    <row r="10" spans="1:15" x14ac:dyDescent="0.3">
      <c r="A10" t="s">
        <v>9</v>
      </c>
      <c r="B10" s="12"/>
      <c r="C10" s="12"/>
      <c r="D10" s="12"/>
      <c r="E10" s="12"/>
      <c r="F10" s="12"/>
      <c r="G10" s="12"/>
      <c r="H10" s="12"/>
      <c r="I10" s="12"/>
      <c r="J10" s="12">
        <v>130</v>
      </c>
      <c r="K10" s="12">
        <v>0</v>
      </c>
      <c r="L10" s="12">
        <v>260</v>
      </c>
      <c r="M10" s="12">
        <v>260</v>
      </c>
      <c r="N10" s="12">
        <v>390</v>
      </c>
      <c r="O10" s="12">
        <v>650</v>
      </c>
    </row>
    <row r="11" spans="1:15" x14ac:dyDescent="0.3">
      <c r="A11" s="1" t="s">
        <v>5</v>
      </c>
      <c r="B11" s="12"/>
      <c r="C11" s="12"/>
      <c r="D11" s="12"/>
      <c r="E11" s="12"/>
      <c r="F11" s="12"/>
      <c r="G11" s="12"/>
      <c r="H11" s="12"/>
      <c r="I11" s="12"/>
      <c r="J11" s="12">
        <v>480</v>
      </c>
      <c r="K11" s="12">
        <v>670</v>
      </c>
      <c r="L11" s="12">
        <v>480</v>
      </c>
      <c r="M11" s="12">
        <v>590</v>
      </c>
      <c r="N11" s="12">
        <v>890</v>
      </c>
      <c r="O11" s="12">
        <v>2570</v>
      </c>
    </row>
    <row r="12" spans="1:15" x14ac:dyDescent="0.3">
      <c r="A12" t="s">
        <v>8</v>
      </c>
      <c r="B12" s="12"/>
      <c r="C12" s="12"/>
      <c r="D12" s="12"/>
      <c r="E12" s="12"/>
      <c r="F12" s="12"/>
      <c r="G12" s="12"/>
      <c r="H12" s="12"/>
      <c r="I12" s="12"/>
      <c r="J12" s="12">
        <v>0</v>
      </c>
      <c r="K12" s="12">
        <v>0</v>
      </c>
      <c r="L12" s="12">
        <v>0</v>
      </c>
      <c r="M12" s="12">
        <v>200</v>
      </c>
      <c r="N12" s="12">
        <v>200</v>
      </c>
      <c r="O12" s="12">
        <v>500</v>
      </c>
    </row>
    <row r="13" spans="1:15" x14ac:dyDescent="0.3">
      <c r="A13" s="1" t="s">
        <v>4</v>
      </c>
      <c r="B13" s="12"/>
      <c r="C13" s="12"/>
      <c r="D13" s="12"/>
      <c r="E13" s="12"/>
      <c r="F13" s="12"/>
      <c r="G13" s="12"/>
      <c r="H13" s="12"/>
      <c r="I13" s="12"/>
      <c r="J13" s="12">
        <v>470</v>
      </c>
      <c r="K13" s="12">
        <v>470</v>
      </c>
      <c r="L13" s="12">
        <v>1410</v>
      </c>
      <c r="M13" s="12">
        <v>470</v>
      </c>
      <c r="N13" s="12">
        <v>1410</v>
      </c>
      <c r="O13" s="12">
        <v>1880</v>
      </c>
    </row>
    <row r="14" spans="1:15" x14ac:dyDescent="0.3">
      <c r="A14" s="3" t="s">
        <v>6</v>
      </c>
      <c r="B14" s="12"/>
      <c r="C14" s="12"/>
      <c r="D14" s="12"/>
      <c r="E14" s="12"/>
      <c r="F14" s="12"/>
      <c r="G14" s="12"/>
      <c r="H14" s="12"/>
      <c r="I14" s="12"/>
      <c r="J14" s="12">
        <v>300</v>
      </c>
      <c r="K14" s="12">
        <v>480</v>
      </c>
      <c r="L14" s="12">
        <v>615</v>
      </c>
      <c r="M14" s="12">
        <v>600</v>
      </c>
      <c r="N14" s="12">
        <v>780</v>
      </c>
      <c r="O14" s="12">
        <v>975</v>
      </c>
    </row>
    <row r="15" spans="1:15" x14ac:dyDescent="0.3">
      <c r="A15" s="1" t="s">
        <v>7</v>
      </c>
      <c r="B15" s="12"/>
      <c r="C15" s="12"/>
      <c r="D15" s="12"/>
      <c r="E15" s="12"/>
      <c r="F15" s="12"/>
      <c r="G15" s="12"/>
      <c r="H15" s="12"/>
      <c r="I15" s="12"/>
      <c r="J15" s="12">
        <v>75</v>
      </c>
      <c r="K15" s="12">
        <v>0</v>
      </c>
      <c r="L15" s="12">
        <v>225</v>
      </c>
      <c r="M15" s="12">
        <v>150</v>
      </c>
      <c r="N15" s="12">
        <v>225</v>
      </c>
      <c r="O15" s="12">
        <v>375</v>
      </c>
    </row>
    <row r="16" spans="1:15" x14ac:dyDescent="0.3">
      <c r="A16" s="1" t="s">
        <v>10</v>
      </c>
      <c r="B16" s="12"/>
      <c r="C16" s="12"/>
      <c r="D16" s="12"/>
      <c r="E16" s="12"/>
      <c r="F16" s="12"/>
      <c r="G16" s="12"/>
      <c r="H16" s="12"/>
      <c r="I16" s="12"/>
      <c r="J16" s="12">
        <v>0</v>
      </c>
      <c r="K16" s="12">
        <v>100</v>
      </c>
      <c r="L16" s="12">
        <v>100</v>
      </c>
      <c r="M16" s="12">
        <v>400</v>
      </c>
      <c r="N16" s="12">
        <v>600</v>
      </c>
      <c r="O16" s="12">
        <v>1100</v>
      </c>
    </row>
    <row r="17" spans="1:15" x14ac:dyDescent="0.3">
      <c r="A17" s="1" t="s">
        <v>13</v>
      </c>
      <c r="B17" s="12"/>
      <c r="C17" s="12"/>
      <c r="D17" s="12"/>
      <c r="E17" s="12"/>
      <c r="F17" s="12"/>
      <c r="G17" s="12"/>
      <c r="H17" s="12"/>
      <c r="I17" s="12"/>
      <c r="J17" s="12">
        <v>4300</v>
      </c>
      <c r="K17" s="12">
        <v>5600.23</v>
      </c>
      <c r="L17" s="12">
        <v>5400.5</v>
      </c>
      <c r="M17" s="12">
        <v>6120.6</v>
      </c>
      <c r="N17" s="12">
        <v>6760.7</v>
      </c>
      <c r="O17" s="12">
        <v>9002.49</v>
      </c>
    </row>
    <row r="18" spans="1:15" x14ac:dyDescent="0.3">
      <c r="A18" s="10" t="s">
        <v>37</v>
      </c>
      <c r="B18" s="11"/>
      <c r="C18" s="11"/>
      <c r="D18" s="11"/>
      <c r="E18" s="11"/>
      <c r="F18" s="11"/>
      <c r="G18" s="11"/>
      <c r="H18" s="11"/>
      <c r="I18" s="11"/>
      <c r="J18" s="14">
        <f>J17*60%</f>
        <v>2580</v>
      </c>
      <c r="K18" s="14">
        <f t="shared" ref="K18:O18" si="1">K17*60%</f>
        <v>3360.1379999999995</v>
      </c>
      <c r="L18" s="14">
        <f t="shared" si="1"/>
        <v>3240.2999999999997</v>
      </c>
      <c r="M18" s="14">
        <f t="shared" si="1"/>
        <v>3672.36</v>
      </c>
      <c r="N18" s="14">
        <f t="shared" si="1"/>
        <v>4056.4199999999996</v>
      </c>
      <c r="O18" s="14">
        <f t="shared" si="1"/>
        <v>5401.4939999999997</v>
      </c>
    </row>
    <row r="19" spans="1:15" x14ac:dyDescent="0.3">
      <c r="A19" s="19" t="s">
        <v>38</v>
      </c>
      <c r="B19" s="4"/>
      <c r="C19" s="4"/>
      <c r="D19" s="4"/>
      <c r="E19" s="4"/>
      <c r="F19" s="4"/>
      <c r="G19" s="4"/>
      <c r="H19" s="4"/>
      <c r="I19" s="4"/>
      <c r="J19" s="20">
        <f>J5-J18</f>
        <v>4405</v>
      </c>
      <c r="K19" s="20">
        <f t="shared" ref="K19:O19" si="2">K5-K18</f>
        <v>5460.0920000000006</v>
      </c>
      <c r="L19" s="20">
        <f t="shared" si="2"/>
        <v>7670.2000000000007</v>
      </c>
      <c r="M19" s="20">
        <f t="shared" si="2"/>
        <v>8138.24</v>
      </c>
      <c r="N19" s="20">
        <f t="shared" si="2"/>
        <v>10509.28</v>
      </c>
      <c r="O19" s="20">
        <f t="shared" si="2"/>
        <v>16830.995999999999</v>
      </c>
    </row>
    <row r="20" spans="1:15" x14ac:dyDescent="0.3">
      <c r="A20" s="1"/>
      <c r="J20" s="12"/>
      <c r="K20" s="12"/>
      <c r="L20" s="12"/>
      <c r="M20" s="12"/>
      <c r="N20" s="12"/>
      <c r="O20" s="12"/>
    </row>
    <row r="21" spans="1:15" x14ac:dyDescent="0.3">
      <c r="A21" s="23"/>
      <c r="B21" s="21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2"/>
      <c r="N21" s="22"/>
      <c r="O21" s="22"/>
    </row>
    <row r="22" spans="1:15" x14ac:dyDescent="0.3">
      <c r="A22" s="4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3">
      <c r="A23" t="s">
        <v>19</v>
      </c>
      <c r="B23" s="12"/>
      <c r="C23" s="12"/>
      <c r="D23" s="12"/>
      <c r="E23" s="12"/>
      <c r="F23" s="12"/>
      <c r="G23" s="12"/>
      <c r="H23" s="12"/>
      <c r="I23" s="12"/>
      <c r="J23" s="12">
        <v>1800</v>
      </c>
      <c r="K23" s="12">
        <v>1800</v>
      </c>
      <c r="L23" s="12">
        <v>1800</v>
      </c>
      <c r="M23" s="12">
        <v>1800</v>
      </c>
      <c r="N23" s="12">
        <v>1800</v>
      </c>
      <c r="O23" s="12">
        <v>1800</v>
      </c>
    </row>
    <row r="24" spans="1:15" x14ac:dyDescent="0.3">
      <c r="A24" t="s">
        <v>20</v>
      </c>
      <c r="B24" s="12"/>
      <c r="C24" s="12"/>
      <c r="D24" s="12"/>
      <c r="E24" s="12"/>
      <c r="F24" s="12"/>
      <c r="G24" s="12"/>
      <c r="H24" s="12"/>
      <c r="I24" s="12"/>
      <c r="J24" s="12">
        <v>120</v>
      </c>
      <c r="K24" s="12">
        <v>120</v>
      </c>
      <c r="L24" s="12">
        <v>120</v>
      </c>
      <c r="M24" s="12">
        <v>120</v>
      </c>
      <c r="N24" s="12">
        <v>120</v>
      </c>
      <c r="O24" s="12">
        <v>120</v>
      </c>
    </row>
    <row r="25" spans="1:15" x14ac:dyDescent="0.3">
      <c r="A25" t="s">
        <v>26</v>
      </c>
      <c r="B25" s="12"/>
      <c r="C25" s="12"/>
      <c r="D25" s="12"/>
      <c r="E25" s="12"/>
      <c r="F25" s="12"/>
      <c r="G25" s="12"/>
      <c r="H25" s="12"/>
      <c r="I25" s="12"/>
      <c r="J25" s="12">
        <v>2998.8</v>
      </c>
      <c r="K25" s="12">
        <v>2998.8</v>
      </c>
      <c r="L25" s="12">
        <v>2998.8</v>
      </c>
      <c r="M25" s="12">
        <v>2998.8</v>
      </c>
      <c r="N25" s="12">
        <v>2998.8</v>
      </c>
      <c r="O25" s="12">
        <v>2998.8</v>
      </c>
    </row>
    <row r="26" spans="1:15" x14ac:dyDescent="0.3">
      <c r="A26" t="s">
        <v>25</v>
      </c>
      <c r="B26" s="12">
        <f>B8+B9+B10+B11+B13*60%</f>
        <v>0</v>
      </c>
      <c r="C26" s="12">
        <f>C8+C9+C10+C11+C13*60%</f>
        <v>0</v>
      </c>
      <c r="D26" s="12">
        <f>D8+D9+D10+D11+D13*60%</f>
        <v>0</v>
      </c>
      <c r="E26" s="12">
        <f>E8+E9+E10+E11+E13*60%</f>
        <v>0</v>
      </c>
      <c r="F26" s="12">
        <f>F8+F9+F10+F11+F13*60%</f>
        <v>0</v>
      </c>
      <c r="G26" s="12">
        <f>G8+G9+G10+G11+G13*60%</f>
        <v>0</v>
      </c>
      <c r="H26" s="12">
        <f>H8+H9+H10+H11+H13*60%</f>
        <v>0</v>
      </c>
      <c r="I26" s="12">
        <f>I8+I9+I10+I11+I13*60%</f>
        <v>0</v>
      </c>
      <c r="J26" s="12">
        <f>J8+J9+J10+J11+J13*60%</f>
        <v>1152</v>
      </c>
      <c r="K26" s="12">
        <f>K8+K9+K10+K11+K13*60%</f>
        <v>1432</v>
      </c>
      <c r="L26" s="12">
        <f>L8+L9+L10+L11+L13*60%</f>
        <v>2326</v>
      </c>
      <c r="M26" s="12">
        <f>M8+M9+M10+M11+M13*60%</f>
        <v>1962</v>
      </c>
      <c r="N26" s="12">
        <f>N8+N9+N10+N11+N13*60%</f>
        <v>2996</v>
      </c>
      <c r="O26" s="12">
        <f>O8+O9+O10+O11+O13*60%</f>
        <v>6138</v>
      </c>
    </row>
    <row r="27" spans="1:15" x14ac:dyDescent="0.3">
      <c r="A27" t="s">
        <v>21</v>
      </c>
      <c r="B27" s="12"/>
      <c r="C27" s="12"/>
      <c r="D27" s="12"/>
      <c r="E27" s="12"/>
      <c r="F27" s="12"/>
      <c r="G27" s="12"/>
      <c r="H27" s="12"/>
      <c r="I27" s="12"/>
      <c r="J27" s="12">
        <v>60</v>
      </c>
      <c r="K27" s="12">
        <v>60</v>
      </c>
      <c r="L27" s="12">
        <v>60</v>
      </c>
      <c r="M27" s="12">
        <v>60</v>
      </c>
      <c r="N27" s="12">
        <v>60</v>
      </c>
      <c r="O27" s="12">
        <v>60</v>
      </c>
    </row>
    <row r="28" spans="1:15" x14ac:dyDescent="0.3">
      <c r="A28" t="s">
        <v>22</v>
      </c>
      <c r="B28" s="12"/>
      <c r="C28" s="12"/>
      <c r="D28" s="12"/>
      <c r="E28" s="12"/>
      <c r="F28" s="12"/>
      <c r="G28" s="12"/>
      <c r="H28" s="12"/>
      <c r="I28" s="12"/>
      <c r="J28" s="12">
        <v>50</v>
      </c>
      <c r="K28" s="12">
        <v>50</v>
      </c>
      <c r="L28" s="12">
        <v>50</v>
      </c>
      <c r="M28" s="12">
        <v>50</v>
      </c>
      <c r="N28" s="12">
        <v>50</v>
      </c>
      <c r="O28" s="12">
        <v>50</v>
      </c>
    </row>
    <row r="29" spans="1:15" x14ac:dyDescent="0.3">
      <c r="A29" t="s">
        <v>23</v>
      </c>
      <c r="B29" s="12"/>
      <c r="C29" s="12"/>
      <c r="D29" s="12"/>
      <c r="E29" s="12"/>
      <c r="F29" s="12"/>
      <c r="G29" s="12"/>
      <c r="H29" s="12"/>
      <c r="I29" s="12"/>
      <c r="J29" s="12">
        <v>180</v>
      </c>
      <c r="K29" s="12">
        <v>180</v>
      </c>
      <c r="L29" s="12">
        <v>180</v>
      </c>
      <c r="M29" s="12">
        <v>180</v>
      </c>
      <c r="N29" s="12">
        <v>180</v>
      </c>
      <c r="O29" s="12">
        <v>180</v>
      </c>
    </row>
    <row r="30" spans="1:15" x14ac:dyDescent="0.3">
      <c r="A30" t="s">
        <v>24</v>
      </c>
      <c r="B30" s="12"/>
      <c r="C30" s="12"/>
      <c r="D30" s="12"/>
      <c r="E30" s="12"/>
      <c r="F30" s="12"/>
      <c r="G30" s="12"/>
      <c r="H30" s="12"/>
      <c r="I30" s="12"/>
      <c r="J30" s="12">
        <v>80</v>
      </c>
      <c r="K30" s="12">
        <v>80</v>
      </c>
      <c r="L30" s="12">
        <v>90</v>
      </c>
      <c r="M30" s="12">
        <v>105</v>
      </c>
      <c r="N30" s="12">
        <v>105</v>
      </c>
      <c r="O30" s="12">
        <v>111</v>
      </c>
    </row>
    <row r="31" spans="1:15" x14ac:dyDescent="0.3">
      <c r="A31" t="s">
        <v>27</v>
      </c>
      <c r="J31" s="12">
        <v>22</v>
      </c>
      <c r="K31" s="12">
        <v>22</v>
      </c>
      <c r="L31" s="12">
        <v>22</v>
      </c>
      <c r="M31" s="12">
        <v>22</v>
      </c>
      <c r="N31" s="12">
        <v>22</v>
      </c>
      <c r="O31" s="12">
        <v>22</v>
      </c>
    </row>
    <row r="32" spans="1:15" x14ac:dyDescent="0.3">
      <c r="A32" t="s">
        <v>28</v>
      </c>
      <c r="J32" s="12">
        <v>20</v>
      </c>
      <c r="K32" s="12">
        <v>20</v>
      </c>
      <c r="L32" s="12">
        <v>20</v>
      </c>
      <c r="M32" s="12">
        <v>20</v>
      </c>
      <c r="N32" s="12">
        <v>20</v>
      </c>
      <c r="O32" s="12">
        <v>20</v>
      </c>
    </row>
    <row r="33" spans="1:16" x14ac:dyDescent="0.3">
      <c r="A33" s="4" t="s">
        <v>34</v>
      </c>
      <c r="B33" s="4"/>
      <c r="C33" s="4"/>
      <c r="D33" s="4"/>
      <c r="E33" s="4"/>
      <c r="F33" s="4"/>
      <c r="G33" s="4"/>
      <c r="H33" s="4"/>
      <c r="I33" s="4"/>
      <c r="J33" s="20">
        <f>SUM(J23:J32)</f>
        <v>6482.8</v>
      </c>
      <c r="K33" s="20">
        <f t="shared" ref="K33:O33" si="3">SUM(K23:K32)</f>
        <v>6762.8</v>
      </c>
      <c r="L33" s="20">
        <f t="shared" si="3"/>
        <v>7666.8</v>
      </c>
      <c r="M33" s="20">
        <f t="shared" si="3"/>
        <v>7317.8</v>
      </c>
      <c r="N33" s="20">
        <f t="shared" si="3"/>
        <v>8351.7999999999993</v>
      </c>
      <c r="O33" s="20">
        <f t="shared" si="3"/>
        <v>11499.8</v>
      </c>
    </row>
    <row r="35" spans="1:16" x14ac:dyDescent="0.3">
      <c r="A35" s="4"/>
      <c r="B35" s="4"/>
      <c r="C35" s="4"/>
      <c r="D35" s="4"/>
      <c r="E35" s="4"/>
      <c r="F35" s="4"/>
      <c r="G35" s="4"/>
      <c r="H35" s="4"/>
      <c r="I35" s="4"/>
      <c r="J35" s="20"/>
    </row>
    <row r="36" spans="1:16" x14ac:dyDescent="0.3">
      <c r="A36" s="4" t="s">
        <v>103</v>
      </c>
      <c r="B36" s="4"/>
      <c r="C36" s="4"/>
      <c r="D36" s="4"/>
      <c r="E36" s="4"/>
      <c r="F36" s="4"/>
      <c r="G36" s="4"/>
      <c r="H36" s="4"/>
      <c r="I36" s="4"/>
      <c r="J36" s="4"/>
    </row>
    <row r="37" spans="1:16" x14ac:dyDescent="0.3">
      <c r="A37" t="s">
        <v>104</v>
      </c>
      <c r="J37" s="12">
        <v>31439</v>
      </c>
    </row>
    <row r="38" spans="1:16" x14ac:dyDescent="0.3">
      <c r="A38" s="11" t="s">
        <v>106</v>
      </c>
      <c r="B38" s="24"/>
      <c r="C38" s="24"/>
      <c r="D38" s="24"/>
      <c r="E38" s="24"/>
      <c r="F38" s="24"/>
      <c r="G38" s="24"/>
      <c r="H38" s="24"/>
      <c r="I38" s="24"/>
      <c r="J38" s="25">
        <f>SUM(J36:J37)</f>
        <v>31439</v>
      </c>
      <c r="K38" s="24"/>
      <c r="L38" s="24"/>
      <c r="M38" s="24"/>
      <c r="N38" s="24"/>
      <c r="O38" s="24"/>
    </row>
    <row r="39" spans="1:16" x14ac:dyDescent="0.3">
      <c r="J39" s="12"/>
    </row>
    <row r="40" spans="1:16" x14ac:dyDescent="0.3">
      <c r="A40" s="26" t="s">
        <v>105</v>
      </c>
      <c r="B40" s="27"/>
      <c r="C40" s="27"/>
      <c r="D40" s="27"/>
      <c r="E40" s="27"/>
      <c r="F40" s="27"/>
      <c r="G40" s="27"/>
      <c r="H40" s="27"/>
      <c r="I40" s="27"/>
      <c r="J40" s="28">
        <f>J33+J38</f>
        <v>37921.800000000003</v>
      </c>
      <c r="K40" s="28">
        <f t="shared" ref="K40:O40" si="4">K33+K38</f>
        <v>6762.8</v>
      </c>
      <c r="L40" s="28">
        <f t="shared" si="4"/>
        <v>7666.8</v>
      </c>
      <c r="M40" s="28">
        <f t="shared" si="4"/>
        <v>7317.8</v>
      </c>
      <c r="N40" s="28">
        <f t="shared" si="4"/>
        <v>8351.7999999999993</v>
      </c>
      <c r="O40" s="28">
        <f t="shared" si="4"/>
        <v>11499.8</v>
      </c>
    </row>
    <row r="41" spans="1:16" x14ac:dyDescent="0.3">
      <c r="A41" t="s">
        <v>107</v>
      </c>
      <c r="J41" s="12">
        <f>J5-J18</f>
        <v>4405</v>
      </c>
      <c r="K41" s="12">
        <f t="shared" ref="K41:O41" si="5">K5-K18</f>
        <v>5460.0920000000006</v>
      </c>
      <c r="L41" s="12">
        <f t="shared" si="5"/>
        <v>7670.2000000000007</v>
      </c>
      <c r="M41" s="12">
        <f t="shared" si="5"/>
        <v>8138.24</v>
      </c>
      <c r="N41" s="12">
        <f t="shared" si="5"/>
        <v>10509.28</v>
      </c>
      <c r="O41" s="12">
        <f t="shared" si="5"/>
        <v>16830.995999999999</v>
      </c>
    </row>
    <row r="42" spans="1:16" x14ac:dyDescent="0.3">
      <c r="A42" t="s">
        <v>108</v>
      </c>
      <c r="J42" s="34">
        <f>J19-J40</f>
        <v>-33516.800000000003</v>
      </c>
      <c r="K42" s="34">
        <f t="shared" ref="K42:O42" si="6">K19-K40</f>
        <v>-1302.7079999999996</v>
      </c>
      <c r="L42" s="12">
        <f t="shared" si="6"/>
        <v>3.4000000000005457</v>
      </c>
      <c r="M42" s="12">
        <f t="shared" si="6"/>
        <v>820.4399999999996</v>
      </c>
      <c r="N42" s="12">
        <f t="shared" si="6"/>
        <v>2157.4800000000014</v>
      </c>
      <c r="O42" s="12">
        <f t="shared" si="6"/>
        <v>5331.1959999999999</v>
      </c>
      <c r="P42" s="12"/>
    </row>
  </sheetData>
  <mergeCells count="2">
    <mergeCell ref="A1:O1"/>
    <mergeCell ref="A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F476-AEB4-494E-BDB5-C906246F958A}">
  <dimension ref="A3:N42"/>
  <sheetViews>
    <sheetView workbookViewId="0">
      <selection activeCell="K50" sqref="K50"/>
    </sheetView>
  </sheetViews>
  <sheetFormatPr defaultRowHeight="14.4" x14ac:dyDescent="0.3"/>
  <cols>
    <col min="1" max="1" width="46" customWidth="1"/>
    <col min="2" max="2" width="13.6640625" customWidth="1"/>
    <col min="3" max="3" width="16.44140625" customWidth="1"/>
    <col min="4" max="4" width="16.109375" customWidth="1"/>
    <col min="5" max="5" width="14.5546875" customWidth="1"/>
    <col min="6" max="6" width="13.77734375" customWidth="1"/>
    <col min="7" max="7" width="14" customWidth="1"/>
    <col min="8" max="8" width="11.77734375" customWidth="1"/>
    <col min="9" max="9" width="12.33203125" customWidth="1"/>
    <col min="10" max="10" width="12.88671875" customWidth="1"/>
    <col min="11" max="11" width="12.6640625" customWidth="1"/>
    <col min="12" max="12" width="11" customWidth="1"/>
    <col min="13" max="13" width="11.44140625" customWidth="1"/>
    <col min="14" max="14" width="26.109375" customWidth="1"/>
  </cols>
  <sheetData>
    <row r="3" spans="1:13" x14ac:dyDescent="0.3">
      <c r="B3" s="5">
        <v>46388</v>
      </c>
      <c r="C3" s="5">
        <v>46419</v>
      </c>
      <c r="D3" s="5">
        <v>46447</v>
      </c>
      <c r="E3" s="5">
        <v>46478</v>
      </c>
      <c r="F3" s="5">
        <v>46508</v>
      </c>
      <c r="G3" s="5">
        <v>46539</v>
      </c>
      <c r="H3" s="5">
        <v>46569</v>
      </c>
      <c r="I3" s="5">
        <v>46600</v>
      </c>
      <c r="J3" s="5">
        <v>46631</v>
      </c>
      <c r="K3" s="5">
        <v>46661</v>
      </c>
      <c r="L3" s="5">
        <v>46692</v>
      </c>
      <c r="M3" s="5">
        <v>46722</v>
      </c>
    </row>
    <row r="5" spans="1:13" x14ac:dyDescent="0.3">
      <c r="A5" s="37" t="s">
        <v>110</v>
      </c>
      <c r="B5" s="38">
        <f>SUM(B6:B17)</f>
        <v>9448</v>
      </c>
      <c r="C5" s="38">
        <f t="shared" ref="C5:M5" si="0">SUM(C6:C17)</f>
        <v>29264.65</v>
      </c>
      <c r="D5" s="38">
        <f t="shared" si="0"/>
        <v>14478.98</v>
      </c>
      <c r="E5" s="38">
        <f t="shared" si="0"/>
        <v>19056.98</v>
      </c>
      <c r="F5" s="38">
        <f t="shared" si="0"/>
        <v>23801.8</v>
      </c>
      <c r="G5" s="38">
        <f t="shared" si="0"/>
        <v>24233</v>
      </c>
      <c r="H5" s="38">
        <f t="shared" si="0"/>
        <v>25276</v>
      </c>
      <c r="I5" s="38">
        <f t="shared" si="0"/>
        <v>27035.809999999998</v>
      </c>
      <c r="J5" s="38">
        <f t="shared" si="0"/>
        <v>25164.32</v>
      </c>
      <c r="K5" s="38">
        <f t="shared" si="0"/>
        <v>27914.54</v>
      </c>
      <c r="L5" s="38">
        <f t="shared" si="0"/>
        <v>32023.940000000002</v>
      </c>
      <c r="M5" s="38">
        <f t="shared" si="0"/>
        <v>40913.35</v>
      </c>
    </row>
    <row r="6" spans="1:13" ht="19.8" customHeight="1" x14ac:dyDescent="0.3">
      <c r="A6" s="2" t="s">
        <v>0</v>
      </c>
      <c r="B6" s="12">
        <v>520</v>
      </c>
      <c r="C6" s="12">
        <v>1210</v>
      </c>
      <c r="D6" s="12">
        <v>740</v>
      </c>
      <c r="E6" s="12">
        <v>1300</v>
      </c>
      <c r="F6" s="12">
        <v>1640</v>
      </c>
      <c r="G6" s="12">
        <v>2460</v>
      </c>
      <c r="H6" s="12">
        <v>2460</v>
      </c>
      <c r="I6" s="12">
        <v>2240</v>
      </c>
      <c r="J6" s="12">
        <v>2840</v>
      </c>
      <c r="K6" s="12">
        <v>2920</v>
      </c>
      <c r="L6" s="12">
        <v>3120</v>
      </c>
      <c r="M6" s="12">
        <v>4200</v>
      </c>
    </row>
    <row r="7" spans="1:13" x14ac:dyDescent="0.3">
      <c r="A7" s="1" t="s">
        <v>1</v>
      </c>
      <c r="B7" s="12">
        <v>150</v>
      </c>
      <c r="C7" s="12">
        <v>750</v>
      </c>
      <c r="D7" s="12">
        <v>450</v>
      </c>
      <c r="E7" s="12">
        <v>650</v>
      </c>
      <c r="F7" s="12">
        <v>850</v>
      </c>
      <c r="G7" s="12">
        <v>800</v>
      </c>
      <c r="H7" s="12">
        <v>900</v>
      </c>
      <c r="I7" s="12">
        <v>900</v>
      </c>
      <c r="J7" s="12">
        <v>1050</v>
      </c>
      <c r="K7" s="12">
        <v>1100</v>
      </c>
      <c r="L7" s="12">
        <v>1200</v>
      </c>
      <c r="M7" s="12">
        <v>1650</v>
      </c>
    </row>
    <row r="8" spans="1:13" x14ac:dyDescent="0.3">
      <c r="A8" s="1" t="s">
        <v>2</v>
      </c>
      <c r="B8" s="12">
        <v>0</v>
      </c>
      <c r="C8" s="12">
        <v>520</v>
      </c>
      <c r="D8" s="12">
        <v>260</v>
      </c>
      <c r="E8" s="12">
        <v>260</v>
      </c>
      <c r="F8" s="12">
        <v>300</v>
      </c>
      <c r="G8" s="12">
        <v>360</v>
      </c>
      <c r="H8" s="12">
        <v>260</v>
      </c>
      <c r="I8" s="12">
        <v>520</v>
      </c>
      <c r="J8" s="12">
        <v>640</v>
      </c>
      <c r="K8" s="12">
        <v>840</v>
      </c>
      <c r="L8" s="12">
        <v>1040</v>
      </c>
      <c r="M8" s="12">
        <v>1360</v>
      </c>
    </row>
    <row r="9" spans="1:13" x14ac:dyDescent="0.3">
      <c r="A9" s="1" t="s">
        <v>3</v>
      </c>
      <c r="B9" s="12">
        <v>0</v>
      </c>
      <c r="C9" s="12">
        <v>880</v>
      </c>
      <c r="D9" s="12">
        <v>220</v>
      </c>
      <c r="E9" s="12">
        <v>440</v>
      </c>
      <c r="F9" s="12">
        <v>440</v>
      </c>
      <c r="G9" s="12">
        <v>520</v>
      </c>
      <c r="H9" s="12">
        <v>730</v>
      </c>
      <c r="I9" s="12">
        <v>880</v>
      </c>
      <c r="J9" s="12">
        <v>440</v>
      </c>
      <c r="K9" s="12">
        <v>930</v>
      </c>
      <c r="L9" s="12">
        <v>1020</v>
      </c>
      <c r="M9" s="12">
        <v>1330</v>
      </c>
    </row>
    <row r="10" spans="1:13" x14ac:dyDescent="0.3">
      <c r="A10" t="s">
        <v>9</v>
      </c>
      <c r="B10" s="12">
        <v>0</v>
      </c>
      <c r="C10" s="12">
        <v>480</v>
      </c>
      <c r="D10" s="12">
        <v>260</v>
      </c>
      <c r="E10" s="12">
        <v>260</v>
      </c>
      <c r="F10" s="12">
        <v>390</v>
      </c>
      <c r="G10" s="12">
        <v>390</v>
      </c>
      <c r="H10" s="12">
        <v>520</v>
      </c>
      <c r="I10" s="12">
        <v>650</v>
      </c>
      <c r="J10" s="12">
        <v>520</v>
      </c>
      <c r="K10" s="12">
        <v>780</v>
      </c>
      <c r="L10" s="12">
        <v>910</v>
      </c>
      <c r="M10" s="12">
        <v>1170</v>
      </c>
    </row>
    <row r="11" spans="1:13" x14ac:dyDescent="0.3">
      <c r="A11" s="1" t="s">
        <v>5</v>
      </c>
      <c r="B11" s="12">
        <v>480</v>
      </c>
      <c r="C11" s="12">
        <v>960</v>
      </c>
      <c r="D11" s="12">
        <v>480</v>
      </c>
      <c r="E11" s="12">
        <v>590</v>
      </c>
      <c r="F11" s="12">
        <v>480</v>
      </c>
      <c r="G11" s="12">
        <v>590</v>
      </c>
      <c r="H11" s="12">
        <v>960</v>
      </c>
      <c r="I11" s="12">
        <v>670</v>
      </c>
      <c r="J11" s="12">
        <v>590</v>
      </c>
      <c r="K11" s="12">
        <v>590</v>
      </c>
      <c r="L11" s="12">
        <v>960</v>
      </c>
      <c r="M11" s="12">
        <v>1580</v>
      </c>
    </row>
    <row r="12" spans="1:13" x14ac:dyDescent="0.3">
      <c r="A12" t="s">
        <v>8</v>
      </c>
      <c r="B12" s="12">
        <v>200</v>
      </c>
      <c r="C12" s="12">
        <v>800</v>
      </c>
      <c r="D12" s="12">
        <v>400</v>
      </c>
      <c r="E12" s="12">
        <v>600</v>
      </c>
      <c r="F12" s="12">
        <v>600</v>
      </c>
      <c r="G12" s="12">
        <v>400</v>
      </c>
      <c r="H12" s="12">
        <v>800</v>
      </c>
      <c r="I12" s="12">
        <v>1200</v>
      </c>
      <c r="J12" s="12">
        <v>800</v>
      </c>
      <c r="K12" s="12">
        <v>1200</v>
      </c>
      <c r="L12" s="12">
        <v>1400</v>
      </c>
      <c r="M12" s="12">
        <v>1800</v>
      </c>
    </row>
    <row r="13" spans="1:13" x14ac:dyDescent="0.3">
      <c r="A13" s="1" t="s">
        <v>4</v>
      </c>
      <c r="B13" s="12">
        <v>0</v>
      </c>
      <c r="C13" s="12">
        <v>1410</v>
      </c>
      <c r="D13" s="12">
        <v>470</v>
      </c>
      <c r="E13" s="12">
        <v>0</v>
      </c>
      <c r="F13" s="12">
        <v>960</v>
      </c>
      <c r="G13" s="12">
        <v>470</v>
      </c>
      <c r="H13" s="12">
        <v>470</v>
      </c>
      <c r="I13" s="12">
        <v>960</v>
      </c>
      <c r="J13" s="12">
        <v>960</v>
      </c>
      <c r="K13" s="12">
        <v>0</v>
      </c>
      <c r="L13" s="12">
        <v>1410</v>
      </c>
      <c r="M13" s="12">
        <v>1960</v>
      </c>
    </row>
    <row r="14" spans="1:13" x14ac:dyDescent="0.3">
      <c r="A14" s="3" t="s">
        <v>6</v>
      </c>
      <c r="B14" s="12">
        <v>300</v>
      </c>
      <c r="C14" s="12">
        <v>1200</v>
      </c>
      <c r="D14" s="12">
        <v>300</v>
      </c>
      <c r="E14" s="12">
        <v>480</v>
      </c>
      <c r="F14" s="12">
        <v>615</v>
      </c>
      <c r="G14" s="12">
        <v>1200</v>
      </c>
      <c r="H14" s="12">
        <v>1200</v>
      </c>
      <c r="I14" s="12">
        <v>1200</v>
      </c>
      <c r="J14" s="12">
        <v>1375</v>
      </c>
      <c r="K14" s="12">
        <v>1330</v>
      </c>
      <c r="L14" s="12">
        <v>1390</v>
      </c>
      <c r="M14" s="12">
        <v>2475</v>
      </c>
    </row>
    <row r="15" spans="1:13" x14ac:dyDescent="0.3">
      <c r="A15" s="1" t="s">
        <v>7</v>
      </c>
      <c r="B15" s="12">
        <v>1300</v>
      </c>
      <c r="C15" s="12">
        <v>5300</v>
      </c>
      <c r="D15" s="12">
        <v>1600</v>
      </c>
      <c r="E15" s="12">
        <v>3600</v>
      </c>
      <c r="F15" s="12">
        <v>3850</v>
      </c>
      <c r="G15" s="12">
        <v>3200</v>
      </c>
      <c r="H15" s="12">
        <v>3900</v>
      </c>
      <c r="I15" s="12">
        <v>3950</v>
      </c>
      <c r="J15" s="12">
        <v>3940</v>
      </c>
      <c r="K15" s="12">
        <v>3100</v>
      </c>
      <c r="L15" s="12">
        <v>4230</v>
      </c>
      <c r="M15" s="12">
        <v>5890</v>
      </c>
    </row>
    <row r="16" spans="1:13" x14ac:dyDescent="0.3">
      <c r="A16" s="1" t="s">
        <v>10</v>
      </c>
      <c r="B16" s="12">
        <v>400</v>
      </c>
      <c r="C16" s="12">
        <v>2100</v>
      </c>
      <c r="D16" s="12">
        <v>1200</v>
      </c>
      <c r="E16" s="12">
        <v>2000</v>
      </c>
      <c r="F16" s="12">
        <v>2400</v>
      </c>
      <c r="G16" s="12">
        <v>2600</v>
      </c>
      <c r="H16" s="12">
        <v>2200</v>
      </c>
      <c r="I16" s="12">
        <v>3100</v>
      </c>
      <c r="J16" s="12">
        <v>3000</v>
      </c>
      <c r="K16" s="12">
        <v>3800</v>
      </c>
      <c r="L16" s="12">
        <v>4100</v>
      </c>
      <c r="M16" s="12">
        <v>5400</v>
      </c>
    </row>
    <row r="17" spans="1:14" x14ac:dyDescent="0.3">
      <c r="A17" s="1" t="s">
        <v>13</v>
      </c>
      <c r="B17" s="12">
        <v>6098</v>
      </c>
      <c r="C17" s="12">
        <v>13654.65</v>
      </c>
      <c r="D17" s="12">
        <v>8098.98</v>
      </c>
      <c r="E17" s="12">
        <v>8876.98</v>
      </c>
      <c r="F17" s="12">
        <v>11276.8</v>
      </c>
      <c r="G17" s="12">
        <v>11243</v>
      </c>
      <c r="H17" s="12">
        <v>10876</v>
      </c>
      <c r="I17" s="12">
        <v>10765.81</v>
      </c>
      <c r="J17" s="12">
        <v>9009.32</v>
      </c>
      <c r="K17" s="12">
        <v>11324.54</v>
      </c>
      <c r="L17" s="12">
        <v>11243.94</v>
      </c>
      <c r="M17" s="12">
        <v>12098.35</v>
      </c>
    </row>
    <row r="18" spans="1:14" x14ac:dyDescent="0.3">
      <c r="A18" s="19" t="s">
        <v>37</v>
      </c>
      <c r="B18" s="20">
        <f>B17*60%</f>
        <v>3658.7999999999997</v>
      </c>
      <c r="C18" s="20">
        <f t="shared" ref="C18:M18" si="1">C17*60%</f>
        <v>8192.7899999999991</v>
      </c>
      <c r="D18" s="20">
        <f t="shared" si="1"/>
        <v>4859.3879999999999</v>
      </c>
      <c r="E18" s="20">
        <f t="shared" si="1"/>
        <v>5326.1879999999992</v>
      </c>
      <c r="F18" s="20">
        <f t="shared" si="1"/>
        <v>6766.079999999999</v>
      </c>
      <c r="G18" s="20">
        <f t="shared" si="1"/>
        <v>6745.8</v>
      </c>
      <c r="H18" s="20">
        <f t="shared" si="1"/>
        <v>6525.5999999999995</v>
      </c>
      <c r="I18" s="20">
        <f t="shared" si="1"/>
        <v>6459.4859999999999</v>
      </c>
      <c r="J18" s="20">
        <f t="shared" si="1"/>
        <v>5405.5919999999996</v>
      </c>
      <c r="K18" s="20">
        <f t="shared" si="1"/>
        <v>6794.7240000000002</v>
      </c>
      <c r="L18" s="20">
        <f t="shared" si="1"/>
        <v>6746.3640000000005</v>
      </c>
      <c r="M18" s="20">
        <f t="shared" si="1"/>
        <v>7259.01</v>
      </c>
      <c r="N18" s="12"/>
    </row>
    <row r="19" spans="1:14" x14ac:dyDescent="0.3">
      <c r="A19" s="19" t="s">
        <v>38</v>
      </c>
      <c r="B19" s="20">
        <f>B5-B18</f>
        <v>5789.2000000000007</v>
      </c>
      <c r="C19" s="20">
        <f t="shared" ref="C19:M19" si="2">C5-C18</f>
        <v>21071.86</v>
      </c>
      <c r="D19" s="20">
        <f t="shared" si="2"/>
        <v>9619.5920000000006</v>
      </c>
      <c r="E19" s="20">
        <f t="shared" si="2"/>
        <v>13730.792000000001</v>
      </c>
      <c r="F19" s="20">
        <f t="shared" si="2"/>
        <v>17035.72</v>
      </c>
      <c r="G19" s="20">
        <f t="shared" si="2"/>
        <v>17487.2</v>
      </c>
      <c r="H19" s="20">
        <f t="shared" si="2"/>
        <v>18750.400000000001</v>
      </c>
      <c r="I19" s="20">
        <f t="shared" si="2"/>
        <v>20576.323999999997</v>
      </c>
      <c r="J19" s="20">
        <f t="shared" si="2"/>
        <v>19758.727999999999</v>
      </c>
      <c r="K19" s="20">
        <f t="shared" si="2"/>
        <v>21119.815999999999</v>
      </c>
      <c r="L19" s="20">
        <f t="shared" si="2"/>
        <v>25277.576000000001</v>
      </c>
      <c r="M19" s="20">
        <f t="shared" si="2"/>
        <v>33654.339999999997</v>
      </c>
    </row>
    <row r="22" spans="1:14" x14ac:dyDescent="0.3">
      <c r="A22" s="4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4" x14ac:dyDescent="0.3">
      <c r="A23" t="s">
        <v>19</v>
      </c>
      <c r="B23" s="12">
        <v>1800</v>
      </c>
      <c r="C23" s="12">
        <v>1800</v>
      </c>
      <c r="D23" s="12">
        <v>1800</v>
      </c>
      <c r="E23" s="12">
        <v>1800</v>
      </c>
      <c r="F23" s="12">
        <v>1800</v>
      </c>
      <c r="G23" s="12">
        <v>1800</v>
      </c>
      <c r="H23" s="12">
        <v>1800</v>
      </c>
      <c r="I23" s="12">
        <v>1800</v>
      </c>
      <c r="J23" s="12">
        <v>1800</v>
      </c>
      <c r="K23" s="12">
        <v>1800</v>
      </c>
      <c r="L23" s="12">
        <v>1800</v>
      </c>
      <c r="M23" s="12">
        <v>1800</v>
      </c>
    </row>
    <row r="24" spans="1:14" x14ac:dyDescent="0.3">
      <c r="A24" t="s">
        <v>20</v>
      </c>
      <c r="B24" s="12">
        <v>120</v>
      </c>
      <c r="C24" s="12">
        <v>120</v>
      </c>
      <c r="D24" s="12">
        <v>120</v>
      </c>
      <c r="E24" s="12">
        <v>120</v>
      </c>
      <c r="F24" s="12">
        <v>120</v>
      </c>
      <c r="G24" s="12">
        <v>120</v>
      </c>
      <c r="H24" s="12">
        <v>120</v>
      </c>
      <c r="I24" s="12">
        <v>120</v>
      </c>
      <c r="J24" s="12">
        <v>120</v>
      </c>
      <c r="K24" s="12">
        <v>120</v>
      </c>
      <c r="L24" s="12">
        <v>120</v>
      </c>
      <c r="M24" s="12">
        <v>120</v>
      </c>
    </row>
    <row r="25" spans="1:14" x14ac:dyDescent="0.3">
      <c r="A25" t="s">
        <v>26</v>
      </c>
      <c r="B25" s="12">
        <v>2998.8</v>
      </c>
      <c r="C25" s="12">
        <v>2998.8</v>
      </c>
      <c r="D25" s="12">
        <v>2998.8</v>
      </c>
      <c r="E25" s="12">
        <v>2998.8</v>
      </c>
      <c r="F25" s="12">
        <v>2998.8</v>
      </c>
      <c r="G25" s="12">
        <v>2998.8</v>
      </c>
      <c r="H25" s="12">
        <v>2998.8</v>
      </c>
      <c r="I25" s="12">
        <v>2998.8</v>
      </c>
      <c r="J25" s="12">
        <v>2998.8</v>
      </c>
      <c r="K25" s="12">
        <v>2998.8</v>
      </c>
      <c r="L25" s="12">
        <v>2998.8</v>
      </c>
      <c r="M25" s="12">
        <v>2998.8</v>
      </c>
    </row>
    <row r="26" spans="1:14" x14ac:dyDescent="0.3">
      <c r="A26" t="s">
        <v>25</v>
      </c>
      <c r="B26" s="12">
        <f>B8+B9+B10+B11+B13*60%</f>
        <v>480</v>
      </c>
      <c r="C26" s="12">
        <f t="shared" ref="C26:M26" si="3">C8+C9+C10+C11+C13*60%</f>
        <v>3686</v>
      </c>
      <c r="D26" s="12">
        <f t="shared" si="3"/>
        <v>1502</v>
      </c>
      <c r="E26" s="12">
        <f t="shared" si="3"/>
        <v>1550</v>
      </c>
      <c r="F26" s="12">
        <f t="shared" si="3"/>
        <v>2186</v>
      </c>
      <c r="G26" s="12">
        <f t="shared" si="3"/>
        <v>2142</v>
      </c>
      <c r="H26" s="12">
        <f t="shared" si="3"/>
        <v>2752</v>
      </c>
      <c r="I26" s="12">
        <f t="shared" si="3"/>
        <v>3296</v>
      </c>
      <c r="J26" s="12">
        <f t="shared" si="3"/>
        <v>2766</v>
      </c>
      <c r="K26" s="12">
        <f t="shared" si="3"/>
        <v>3140</v>
      </c>
      <c r="L26" s="12">
        <f t="shared" si="3"/>
        <v>4776</v>
      </c>
      <c r="M26" s="12">
        <f t="shared" si="3"/>
        <v>6616</v>
      </c>
    </row>
    <row r="27" spans="1:14" x14ac:dyDescent="0.3">
      <c r="A27" t="s">
        <v>21</v>
      </c>
      <c r="B27" s="12">
        <v>60</v>
      </c>
      <c r="C27" s="12">
        <v>60</v>
      </c>
      <c r="D27" s="12">
        <v>60</v>
      </c>
      <c r="E27" s="12">
        <v>60</v>
      </c>
      <c r="F27" s="12">
        <v>60</v>
      </c>
      <c r="G27" s="12">
        <v>60</v>
      </c>
      <c r="H27" s="12">
        <v>60</v>
      </c>
      <c r="I27" s="12">
        <v>60</v>
      </c>
      <c r="J27" s="12">
        <v>60</v>
      </c>
      <c r="K27" s="12">
        <v>60</v>
      </c>
      <c r="L27" s="12">
        <v>60</v>
      </c>
      <c r="M27" s="12">
        <v>60</v>
      </c>
    </row>
    <row r="28" spans="1:14" x14ac:dyDescent="0.3">
      <c r="A28" t="s">
        <v>22</v>
      </c>
      <c r="B28" s="12">
        <v>50</v>
      </c>
      <c r="C28" s="12">
        <v>50</v>
      </c>
      <c r="D28" s="12">
        <v>50</v>
      </c>
      <c r="E28" s="12">
        <v>50</v>
      </c>
      <c r="F28" s="12">
        <v>50</v>
      </c>
      <c r="G28" s="12">
        <v>50</v>
      </c>
      <c r="H28" s="12">
        <v>50</v>
      </c>
      <c r="I28" s="12">
        <v>50</v>
      </c>
      <c r="J28" s="12">
        <v>50</v>
      </c>
      <c r="K28" s="12">
        <v>50</v>
      </c>
      <c r="L28" s="12">
        <v>50</v>
      </c>
      <c r="M28" s="12">
        <v>50</v>
      </c>
    </row>
    <row r="29" spans="1:14" x14ac:dyDescent="0.3">
      <c r="A29" t="s">
        <v>23</v>
      </c>
      <c r="B29" s="12">
        <v>180</v>
      </c>
      <c r="C29" s="12">
        <v>180</v>
      </c>
      <c r="D29" s="12">
        <v>180</v>
      </c>
      <c r="E29" s="12">
        <v>180</v>
      </c>
      <c r="F29" s="12">
        <v>180</v>
      </c>
      <c r="G29" s="12">
        <v>180</v>
      </c>
      <c r="H29" s="12">
        <v>180</v>
      </c>
      <c r="I29" s="12">
        <v>180</v>
      </c>
      <c r="J29" s="12">
        <v>180</v>
      </c>
      <c r="K29" s="12">
        <v>180</v>
      </c>
      <c r="L29" s="12">
        <v>180</v>
      </c>
      <c r="M29" s="12">
        <v>180</v>
      </c>
    </row>
    <row r="30" spans="1:14" x14ac:dyDescent="0.3">
      <c r="A30" t="s">
        <v>24</v>
      </c>
      <c r="B30" s="12">
        <v>80</v>
      </c>
      <c r="C30" s="12">
        <v>80</v>
      </c>
      <c r="D30" s="12">
        <v>80</v>
      </c>
      <c r="E30" s="12">
        <v>80</v>
      </c>
      <c r="F30" s="12">
        <v>80</v>
      </c>
      <c r="G30" s="12">
        <v>80</v>
      </c>
      <c r="H30" s="12">
        <v>80</v>
      </c>
      <c r="I30" s="12">
        <v>80</v>
      </c>
      <c r="J30" s="12">
        <v>80</v>
      </c>
      <c r="K30" s="12">
        <v>80</v>
      </c>
      <c r="L30" s="12">
        <v>80</v>
      </c>
      <c r="M30" s="12">
        <v>80</v>
      </c>
    </row>
    <row r="31" spans="1:14" x14ac:dyDescent="0.3">
      <c r="A31" t="s">
        <v>27</v>
      </c>
      <c r="B31" s="12">
        <v>22</v>
      </c>
      <c r="C31" s="12">
        <v>22</v>
      </c>
      <c r="D31" s="12">
        <v>22</v>
      </c>
      <c r="E31" s="12">
        <v>22</v>
      </c>
      <c r="F31" s="12">
        <v>22</v>
      </c>
      <c r="G31" s="12">
        <v>22</v>
      </c>
      <c r="H31" s="12">
        <v>22</v>
      </c>
      <c r="I31" s="12">
        <v>22</v>
      </c>
      <c r="J31" s="12">
        <v>22</v>
      </c>
      <c r="K31" s="12">
        <v>22</v>
      </c>
      <c r="L31" s="12">
        <v>22</v>
      </c>
      <c r="M31" s="12">
        <v>22</v>
      </c>
    </row>
    <row r="32" spans="1:14" x14ac:dyDescent="0.3">
      <c r="A32" t="s">
        <v>28</v>
      </c>
      <c r="B32" s="12">
        <v>20</v>
      </c>
      <c r="C32" s="12">
        <v>20</v>
      </c>
      <c r="D32" s="12">
        <v>20</v>
      </c>
      <c r="E32" s="12">
        <v>20</v>
      </c>
      <c r="F32" s="12">
        <v>20</v>
      </c>
      <c r="G32" s="12">
        <v>20</v>
      </c>
      <c r="H32" s="12">
        <v>20</v>
      </c>
      <c r="I32" s="12">
        <v>20</v>
      </c>
      <c r="J32" s="12">
        <v>20</v>
      </c>
      <c r="K32" s="12">
        <v>20</v>
      </c>
      <c r="L32" s="12">
        <v>20</v>
      </c>
      <c r="M32" s="12">
        <v>20</v>
      </c>
    </row>
    <row r="33" spans="1:14" x14ac:dyDescent="0.3">
      <c r="A33" s="39" t="s">
        <v>111</v>
      </c>
      <c r="B33" s="40">
        <f>SUM(B23:B32)</f>
        <v>5810.8</v>
      </c>
      <c r="C33" s="40">
        <f t="shared" ref="C33:M33" si="4">SUM(C23:C32)</f>
        <v>9016.7999999999993</v>
      </c>
      <c r="D33" s="40">
        <f t="shared" si="4"/>
        <v>6832.8</v>
      </c>
      <c r="E33" s="40">
        <f t="shared" si="4"/>
        <v>6880.8</v>
      </c>
      <c r="F33" s="40">
        <f t="shared" si="4"/>
        <v>7516.8</v>
      </c>
      <c r="G33" s="40">
        <f t="shared" si="4"/>
        <v>7472.8</v>
      </c>
      <c r="H33" s="40">
        <f t="shared" si="4"/>
        <v>8082.8</v>
      </c>
      <c r="I33" s="40">
        <f t="shared" si="4"/>
        <v>8626.7999999999993</v>
      </c>
      <c r="J33" s="40">
        <f t="shared" si="4"/>
        <v>8096.8</v>
      </c>
      <c r="K33" s="40">
        <f t="shared" si="4"/>
        <v>8470.7999999999993</v>
      </c>
      <c r="L33" s="40">
        <f t="shared" si="4"/>
        <v>10106.799999999999</v>
      </c>
      <c r="M33" s="40">
        <f t="shared" si="4"/>
        <v>11946.8</v>
      </c>
    </row>
    <row r="35" spans="1:14" x14ac:dyDescent="0.3">
      <c r="A35" s="4" t="s">
        <v>112</v>
      </c>
    </row>
    <row r="36" spans="1:14" x14ac:dyDescent="0.3">
      <c r="A36" t="s">
        <v>113</v>
      </c>
      <c r="B36" s="12">
        <v>500</v>
      </c>
    </row>
    <row r="37" spans="1:14" x14ac:dyDescent="0.3">
      <c r="A37" t="s">
        <v>136</v>
      </c>
      <c r="B37" s="12">
        <v>5850</v>
      </c>
    </row>
    <row r="38" spans="1:14" x14ac:dyDescent="0.3">
      <c r="A38" t="s">
        <v>114</v>
      </c>
      <c r="B38" s="12">
        <f>SUM(B36:B37)</f>
        <v>6350</v>
      </c>
    </row>
    <row r="40" spans="1:14" x14ac:dyDescent="0.3">
      <c r="A40" s="11" t="s">
        <v>105</v>
      </c>
      <c r="B40" s="14">
        <f>B33+B38</f>
        <v>12160.8</v>
      </c>
      <c r="C40" s="14">
        <f t="shared" ref="C40:M40" si="5">C33+37</f>
        <v>9053.7999999999993</v>
      </c>
      <c r="D40" s="14">
        <f t="shared" si="5"/>
        <v>6869.8</v>
      </c>
      <c r="E40" s="14">
        <f t="shared" si="5"/>
        <v>6917.8</v>
      </c>
      <c r="F40" s="14">
        <f t="shared" si="5"/>
        <v>7553.8</v>
      </c>
      <c r="G40" s="14">
        <f t="shared" si="5"/>
        <v>7509.8</v>
      </c>
      <c r="H40" s="14">
        <f t="shared" si="5"/>
        <v>8119.8</v>
      </c>
      <c r="I40" s="14">
        <f t="shared" si="5"/>
        <v>8663.7999999999993</v>
      </c>
      <c r="J40" s="14">
        <f t="shared" si="5"/>
        <v>8133.8</v>
      </c>
      <c r="K40" s="14">
        <f t="shared" si="5"/>
        <v>8507.7999999999993</v>
      </c>
      <c r="L40" s="14">
        <f t="shared" si="5"/>
        <v>10143.799999999999</v>
      </c>
      <c r="M40" s="14">
        <f t="shared" si="5"/>
        <v>11983.8</v>
      </c>
    </row>
    <row r="41" spans="1:14" x14ac:dyDescent="0.3">
      <c r="A41" t="s">
        <v>107</v>
      </c>
      <c r="B41" s="12">
        <f>B5-B18</f>
        <v>5789.2000000000007</v>
      </c>
      <c r="C41" s="12">
        <f t="shared" ref="C41:M41" si="6">C5-C18</f>
        <v>21071.86</v>
      </c>
      <c r="D41" s="12">
        <f t="shared" si="6"/>
        <v>9619.5920000000006</v>
      </c>
      <c r="E41" s="12">
        <f t="shared" si="6"/>
        <v>13730.792000000001</v>
      </c>
      <c r="F41" s="12">
        <f t="shared" si="6"/>
        <v>17035.72</v>
      </c>
      <c r="G41" s="12">
        <f t="shared" si="6"/>
        <v>17487.2</v>
      </c>
      <c r="H41" s="12">
        <f t="shared" si="6"/>
        <v>18750.400000000001</v>
      </c>
      <c r="I41" s="12">
        <f t="shared" si="6"/>
        <v>20576.323999999997</v>
      </c>
      <c r="J41" s="12">
        <f t="shared" si="6"/>
        <v>19758.727999999999</v>
      </c>
      <c r="K41" s="12">
        <f t="shared" si="6"/>
        <v>21119.815999999999</v>
      </c>
      <c r="L41" s="12">
        <f t="shared" si="6"/>
        <v>25277.576000000001</v>
      </c>
      <c r="M41" s="12">
        <f t="shared" si="6"/>
        <v>33654.339999999997</v>
      </c>
    </row>
    <row r="42" spans="1:14" x14ac:dyDescent="0.3">
      <c r="A42" t="s">
        <v>108</v>
      </c>
      <c r="B42" s="42">
        <f>B19-B40</f>
        <v>-6371.5999999999985</v>
      </c>
      <c r="C42" s="12">
        <f t="shared" ref="C42:M42" si="7">C19-C40</f>
        <v>12018.060000000001</v>
      </c>
      <c r="D42" s="12">
        <f t="shared" si="7"/>
        <v>2749.7920000000004</v>
      </c>
      <c r="E42" s="12">
        <f t="shared" si="7"/>
        <v>6812.9920000000011</v>
      </c>
      <c r="F42" s="12">
        <f t="shared" si="7"/>
        <v>9481.9200000000019</v>
      </c>
      <c r="G42" s="12">
        <f t="shared" si="7"/>
        <v>9977.4000000000015</v>
      </c>
      <c r="H42" s="12">
        <f t="shared" si="7"/>
        <v>10630.600000000002</v>
      </c>
      <c r="I42" s="12">
        <f t="shared" si="7"/>
        <v>11912.523999999998</v>
      </c>
      <c r="J42" s="12">
        <f t="shared" si="7"/>
        <v>11624.928</v>
      </c>
      <c r="K42" s="12">
        <f t="shared" si="7"/>
        <v>12612.016</v>
      </c>
      <c r="L42" s="12">
        <f t="shared" si="7"/>
        <v>15133.776000000002</v>
      </c>
      <c r="M42" s="12">
        <f t="shared" si="7"/>
        <v>21670.539999999997</v>
      </c>
      <c r="N42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D07D-1B94-40A5-8BE9-D45AD2985C77}">
  <dimension ref="A5:N42"/>
  <sheetViews>
    <sheetView topLeftCell="A3" workbookViewId="0">
      <selection activeCell="N43" sqref="N43"/>
    </sheetView>
  </sheetViews>
  <sheetFormatPr defaultRowHeight="14.4" x14ac:dyDescent="0.3"/>
  <cols>
    <col min="1" max="1" width="56.5546875" customWidth="1"/>
    <col min="2" max="2" width="21.77734375" customWidth="1"/>
    <col min="3" max="3" width="18.21875" customWidth="1"/>
    <col min="4" max="4" width="14.33203125" customWidth="1"/>
    <col min="5" max="5" width="13.33203125" customWidth="1"/>
    <col min="6" max="6" width="17.21875" customWidth="1"/>
    <col min="7" max="7" width="15.5546875" customWidth="1"/>
    <col min="8" max="8" width="11.21875" customWidth="1"/>
    <col min="9" max="10" width="11.6640625" customWidth="1"/>
    <col min="11" max="11" width="12.5546875" customWidth="1"/>
    <col min="12" max="12" width="11.77734375" customWidth="1"/>
    <col min="13" max="13" width="12.33203125" customWidth="1"/>
    <col min="14" max="14" width="23.44140625" customWidth="1"/>
  </cols>
  <sheetData>
    <row r="5" spans="1:13" x14ac:dyDescent="0.3">
      <c r="B5" s="5">
        <v>46388</v>
      </c>
      <c r="C5" s="5">
        <v>46419</v>
      </c>
      <c r="D5" s="5">
        <v>46447</v>
      </c>
      <c r="E5" s="5">
        <v>46478</v>
      </c>
      <c r="F5" s="5">
        <v>46508</v>
      </c>
      <c r="G5" s="5">
        <v>46539</v>
      </c>
      <c r="H5" s="5">
        <v>46569</v>
      </c>
      <c r="I5" s="5">
        <v>46600</v>
      </c>
      <c r="J5" s="5">
        <v>46631</v>
      </c>
      <c r="K5" s="5">
        <v>46661</v>
      </c>
      <c r="L5" s="5">
        <v>46692</v>
      </c>
      <c r="M5" s="5">
        <v>46722</v>
      </c>
    </row>
    <row r="6" spans="1:13" x14ac:dyDescent="0.3">
      <c r="A6" s="37" t="s">
        <v>110</v>
      </c>
      <c r="B6" s="38">
        <f>SUM(B7:B18)</f>
        <v>18078.870000000003</v>
      </c>
      <c r="C6" s="38">
        <f t="shared" ref="C6:M6" si="0">SUM(C7:C18)</f>
        <v>43624.65</v>
      </c>
      <c r="D6" s="38">
        <f t="shared" si="0"/>
        <v>19953.98</v>
      </c>
      <c r="E6" s="38">
        <f t="shared" si="0"/>
        <v>25771.98</v>
      </c>
      <c r="F6" s="38">
        <f t="shared" si="0"/>
        <v>37657.800000000003</v>
      </c>
      <c r="G6" s="38">
        <f t="shared" si="0"/>
        <v>34088</v>
      </c>
      <c r="H6" s="38">
        <f t="shared" si="0"/>
        <v>35209</v>
      </c>
      <c r="I6" s="38">
        <f t="shared" si="0"/>
        <v>30475.809999999998</v>
      </c>
      <c r="J6" s="38">
        <f t="shared" si="0"/>
        <v>38452.32</v>
      </c>
      <c r="K6" s="38">
        <f t="shared" si="0"/>
        <v>39016.54</v>
      </c>
      <c r="L6" s="38">
        <f t="shared" si="0"/>
        <v>45097.94</v>
      </c>
      <c r="M6" s="38">
        <f t="shared" si="0"/>
        <v>68329.350000000006</v>
      </c>
    </row>
    <row r="7" spans="1:13" ht="22.8" customHeight="1" x14ac:dyDescent="0.3">
      <c r="A7" s="2" t="s">
        <v>0</v>
      </c>
      <c r="B7" s="12">
        <v>740</v>
      </c>
      <c r="C7" s="12">
        <v>1210</v>
      </c>
      <c r="D7" s="12">
        <v>940</v>
      </c>
      <c r="E7" s="12">
        <v>1300</v>
      </c>
      <c r="F7" s="12">
        <v>1640</v>
      </c>
      <c r="G7" s="12">
        <v>2460</v>
      </c>
      <c r="H7" s="12">
        <v>2460</v>
      </c>
      <c r="I7" s="12">
        <v>2240</v>
      </c>
      <c r="J7" s="12">
        <v>3020</v>
      </c>
      <c r="K7" s="12">
        <v>3140</v>
      </c>
      <c r="L7" s="12">
        <v>4050</v>
      </c>
      <c r="M7" s="12">
        <v>5430</v>
      </c>
    </row>
    <row r="8" spans="1:13" x14ac:dyDescent="0.3">
      <c r="A8" s="1" t="s">
        <v>1</v>
      </c>
      <c r="B8" s="12">
        <v>650</v>
      </c>
      <c r="C8" s="12">
        <v>1750</v>
      </c>
      <c r="D8" s="12">
        <v>750</v>
      </c>
      <c r="E8" s="12">
        <v>650</v>
      </c>
      <c r="F8" s="12">
        <v>8506</v>
      </c>
      <c r="G8" s="12">
        <v>800</v>
      </c>
      <c r="H8" s="12">
        <v>1200</v>
      </c>
      <c r="I8" s="12">
        <v>1200</v>
      </c>
      <c r="J8" s="12">
        <v>1250</v>
      </c>
      <c r="K8" s="12">
        <v>1100</v>
      </c>
      <c r="L8" s="12">
        <v>1500</v>
      </c>
      <c r="M8" s="12">
        <v>1900</v>
      </c>
    </row>
    <row r="9" spans="1:13" x14ac:dyDescent="0.3">
      <c r="A9" s="1" t="s">
        <v>2</v>
      </c>
      <c r="B9" s="12">
        <v>260</v>
      </c>
      <c r="C9" s="12">
        <v>1520</v>
      </c>
      <c r="D9" s="12">
        <v>690</v>
      </c>
      <c r="E9" s="12">
        <v>260</v>
      </c>
      <c r="F9" s="12">
        <v>260</v>
      </c>
      <c r="G9" s="12">
        <v>360</v>
      </c>
      <c r="H9" s="12">
        <v>260</v>
      </c>
      <c r="I9" s="12">
        <v>520</v>
      </c>
      <c r="J9" s="12">
        <v>640</v>
      </c>
      <c r="K9" s="12">
        <v>1040</v>
      </c>
      <c r="L9" s="12">
        <v>1040</v>
      </c>
      <c r="M9" s="12">
        <v>6860</v>
      </c>
    </row>
    <row r="10" spans="1:13" x14ac:dyDescent="0.3">
      <c r="A10" s="1" t="s">
        <v>3</v>
      </c>
      <c r="B10" s="12">
        <v>440</v>
      </c>
      <c r="C10" s="12">
        <v>8800</v>
      </c>
      <c r="D10" s="12">
        <v>920</v>
      </c>
      <c r="E10" s="12">
        <v>440</v>
      </c>
      <c r="F10" s="12">
        <v>1440</v>
      </c>
      <c r="G10" s="12">
        <v>880</v>
      </c>
      <c r="H10" s="12">
        <v>930</v>
      </c>
      <c r="I10" s="12">
        <v>880</v>
      </c>
      <c r="J10" s="12">
        <v>440</v>
      </c>
      <c r="K10" s="12">
        <v>1930</v>
      </c>
      <c r="L10" s="12">
        <v>1220</v>
      </c>
      <c r="M10" s="12">
        <v>1960</v>
      </c>
    </row>
    <row r="11" spans="1:13" x14ac:dyDescent="0.3">
      <c r="A11" t="s">
        <v>9</v>
      </c>
      <c r="B11" s="12">
        <v>390</v>
      </c>
      <c r="C11" s="12">
        <v>1520</v>
      </c>
      <c r="D11" s="12">
        <v>860</v>
      </c>
      <c r="E11" s="12">
        <v>390</v>
      </c>
      <c r="F11" s="12">
        <v>1390</v>
      </c>
      <c r="G11" s="12">
        <v>390</v>
      </c>
      <c r="H11" s="12">
        <v>600</v>
      </c>
      <c r="I11" s="12">
        <v>650</v>
      </c>
      <c r="J11" s="12">
        <v>700</v>
      </c>
      <c r="K11" s="12">
        <v>7802</v>
      </c>
      <c r="L11" s="12">
        <v>910</v>
      </c>
      <c r="M11" s="12">
        <v>1170</v>
      </c>
    </row>
    <row r="12" spans="1:13" x14ac:dyDescent="0.3">
      <c r="A12" s="1" t="s">
        <v>5</v>
      </c>
      <c r="B12" s="12">
        <v>510</v>
      </c>
      <c r="C12" s="12">
        <v>960</v>
      </c>
      <c r="D12" s="12">
        <v>480</v>
      </c>
      <c r="E12" s="12">
        <v>590</v>
      </c>
      <c r="F12" s="12">
        <v>480</v>
      </c>
      <c r="G12" s="12">
        <v>590</v>
      </c>
      <c r="H12" s="12">
        <v>710</v>
      </c>
      <c r="I12" s="12">
        <v>670</v>
      </c>
      <c r="J12" s="12">
        <v>9603</v>
      </c>
      <c r="K12" s="12">
        <v>710</v>
      </c>
      <c r="L12" s="12">
        <v>8802</v>
      </c>
      <c r="M12" s="12">
        <v>13501</v>
      </c>
    </row>
    <row r="13" spans="1:13" x14ac:dyDescent="0.3">
      <c r="A13" t="s">
        <v>8</v>
      </c>
      <c r="B13" s="12">
        <v>700</v>
      </c>
      <c r="C13" s="12">
        <v>1900</v>
      </c>
      <c r="D13" s="12">
        <v>1400</v>
      </c>
      <c r="E13" s="12">
        <v>7000</v>
      </c>
      <c r="F13" s="12">
        <v>3750</v>
      </c>
      <c r="G13" s="12">
        <v>7000</v>
      </c>
      <c r="H13" s="12">
        <v>800</v>
      </c>
      <c r="I13" s="12">
        <v>1340</v>
      </c>
      <c r="J13" s="12">
        <v>1300</v>
      </c>
      <c r="K13" s="12">
        <v>1200</v>
      </c>
      <c r="L13" s="12">
        <v>1560</v>
      </c>
      <c r="M13" s="12">
        <v>1990</v>
      </c>
    </row>
    <row r="14" spans="1:13" x14ac:dyDescent="0.3">
      <c r="A14" s="1" t="s">
        <v>4</v>
      </c>
      <c r="B14" s="12">
        <v>1200</v>
      </c>
      <c r="C14" s="12">
        <v>1410</v>
      </c>
      <c r="D14" s="12">
        <v>670</v>
      </c>
      <c r="E14" s="12">
        <v>0</v>
      </c>
      <c r="F14" s="12">
        <v>1200</v>
      </c>
      <c r="G14" s="12">
        <v>1130</v>
      </c>
      <c r="H14" s="12">
        <v>1020</v>
      </c>
      <c r="I14" s="12">
        <v>2960</v>
      </c>
      <c r="J14" s="12">
        <v>960</v>
      </c>
      <c r="K14" s="12">
        <v>1240</v>
      </c>
      <c r="L14" s="12">
        <v>1560</v>
      </c>
      <c r="M14" s="12">
        <v>8030</v>
      </c>
    </row>
    <row r="15" spans="1:13" x14ac:dyDescent="0.3">
      <c r="A15" s="3" t="s">
        <v>6</v>
      </c>
      <c r="B15" s="12">
        <v>480</v>
      </c>
      <c r="C15" s="12">
        <v>1200</v>
      </c>
      <c r="D15" s="12">
        <v>1345</v>
      </c>
      <c r="E15" s="12">
        <v>515</v>
      </c>
      <c r="F15" s="12">
        <v>615</v>
      </c>
      <c r="G15" s="12">
        <v>1875</v>
      </c>
      <c r="H15" s="12">
        <v>9603</v>
      </c>
      <c r="I15" s="12">
        <v>1200</v>
      </c>
      <c r="J15" s="12">
        <v>1390</v>
      </c>
      <c r="K15" s="12">
        <v>1330</v>
      </c>
      <c r="L15" s="12">
        <v>2012</v>
      </c>
      <c r="M15" s="12">
        <v>3490</v>
      </c>
    </row>
    <row r="16" spans="1:13" x14ac:dyDescent="0.3">
      <c r="A16" s="1" t="s">
        <v>7</v>
      </c>
      <c r="B16" s="12">
        <v>1600</v>
      </c>
      <c r="C16" s="12">
        <v>5300</v>
      </c>
      <c r="D16" s="12">
        <v>1600</v>
      </c>
      <c r="E16" s="12">
        <v>2350</v>
      </c>
      <c r="F16" s="12">
        <v>3850</v>
      </c>
      <c r="G16" s="12">
        <v>3660</v>
      </c>
      <c r="H16" s="12">
        <v>3800</v>
      </c>
      <c r="I16" s="12">
        <v>3950</v>
      </c>
      <c r="J16" s="12">
        <v>3940</v>
      </c>
      <c r="K16" s="12">
        <v>3800</v>
      </c>
      <c r="L16" s="12">
        <v>4950</v>
      </c>
      <c r="M16" s="12">
        <v>5350</v>
      </c>
    </row>
    <row r="17" spans="1:13" x14ac:dyDescent="0.3">
      <c r="A17" s="1" t="s">
        <v>10</v>
      </c>
      <c r="B17" s="12">
        <v>1200</v>
      </c>
      <c r="C17" s="12">
        <v>4100</v>
      </c>
      <c r="D17" s="12">
        <v>1200</v>
      </c>
      <c r="E17" s="12">
        <v>1400</v>
      </c>
      <c r="F17" s="12">
        <v>2250</v>
      </c>
      <c r="G17" s="12">
        <v>2700</v>
      </c>
      <c r="H17" s="12">
        <v>2850</v>
      </c>
      <c r="I17" s="12">
        <v>3100</v>
      </c>
      <c r="J17" s="12">
        <v>3200</v>
      </c>
      <c r="K17" s="12">
        <v>3800</v>
      </c>
      <c r="L17" s="12">
        <v>4250</v>
      </c>
      <c r="M17" s="12">
        <v>5550</v>
      </c>
    </row>
    <row r="18" spans="1:13" x14ac:dyDescent="0.3">
      <c r="A18" s="1" t="s">
        <v>13</v>
      </c>
      <c r="B18" s="12">
        <v>9908.8700000000008</v>
      </c>
      <c r="C18" s="12">
        <v>13954.65</v>
      </c>
      <c r="D18" s="12">
        <v>9098.98</v>
      </c>
      <c r="E18" s="12">
        <v>10876.98</v>
      </c>
      <c r="F18" s="12">
        <v>12276.8</v>
      </c>
      <c r="G18" s="12">
        <v>12243</v>
      </c>
      <c r="H18" s="12">
        <v>10976</v>
      </c>
      <c r="I18" s="12">
        <v>11765.81</v>
      </c>
      <c r="J18" s="12">
        <v>12009.32</v>
      </c>
      <c r="K18" s="12">
        <v>11924.54</v>
      </c>
      <c r="L18" s="12">
        <v>13243.94</v>
      </c>
      <c r="M18" s="12">
        <v>13098.35</v>
      </c>
    </row>
    <row r="19" spans="1:13" x14ac:dyDescent="0.3">
      <c r="A19" s="11" t="s">
        <v>37</v>
      </c>
      <c r="B19" s="14">
        <f>B18*60%</f>
        <v>5945.3220000000001</v>
      </c>
      <c r="C19" s="14">
        <f t="shared" ref="C19:M19" si="1">C18*60%</f>
        <v>8372.7899999999991</v>
      </c>
      <c r="D19" s="14">
        <f t="shared" si="1"/>
        <v>5459.3879999999999</v>
      </c>
      <c r="E19" s="14">
        <f t="shared" si="1"/>
        <v>6526.1879999999992</v>
      </c>
      <c r="F19" s="14">
        <f t="shared" si="1"/>
        <v>7366.079999999999</v>
      </c>
      <c r="G19" s="14">
        <f t="shared" si="1"/>
        <v>7345.8</v>
      </c>
      <c r="H19" s="14">
        <f t="shared" si="1"/>
        <v>6585.5999999999995</v>
      </c>
      <c r="I19" s="14">
        <f t="shared" si="1"/>
        <v>7059.4859999999999</v>
      </c>
      <c r="J19" s="14">
        <f t="shared" si="1"/>
        <v>7205.5919999999996</v>
      </c>
      <c r="K19" s="14">
        <f t="shared" si="1"/>
        <v>7154.7240000000002</v>
      </c>
      <c r="L19" s="14">
        <f t="shared" si="1"/>
        <v>7946.3639999999996</v>
      </c>
      <c r="M19" s="14">
        <f t="shared" si="1"/>
        <v>7859.01</v>
      </c>
    </row>
    <row r="20" spans="1:13" x14ac:dyDescent="0.3">
      <c r="A20" s="41" t="s">
        <v>38</v>
      </c>
      <c r="B20" s="38">
        <f>B6-B19</f>
        <v>12133.548000000003</v>
      </c>
      <c r="C20" s="38">
        <f t="shared" ref="C20:M20" si="2">C6-C19</f>
        <v>35251.86</v>
      </c>
      <c r="D20" s="38">
        <f t="shared" si="2"/>
        <v>14494.592000000001</v>
      </c>
      <c r="E20" s="38">
        <f t="shared" si="2"/>
        <v>19245.792000000001</v>
      </c>
      <c r="F20" s="38">
        <f t="shared" si="2"/>
        <v>30291.720000000005</v>
      </c>
      <c r="G20" s="38">
        <f t="shared" si="2"/>
        <v>26742.2</v>
      </c>
      <c r="H20" s="38">
        <f t="shared" si="2"/>
        <v>28623.4</v>
      </c>
      <c r="I20" s="38">
        <f t="shared" si="2"/>
        <v>23416.323999999997</v>
      </c>
      <c r="J20" s="38">
        <f t="shared" si="2"/>
        <v>31246.727999999999</v>
      </c>
      <c r="K20" s="38">
        <f t="shared" si="2"/>
        <v>31861.815999999999</v>
      </c>
      <c r="L20" s="38">
        <f t="shared" si="2"/>
        <v>37151.576000000001</v>
      </c>
      <c r="M20" s="38">
        <f t="shared" si="2"/>
        <v>60470.340000000004</v>
      </c>
    </row>
    <row r="22" spans="1:13" x14ac:dyDescent="0.3">
      <c r="A22" s="4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3">
      <c r="A23" t="s">
        <v>19</v>
      </c>
      <c r="B23" s="12">
        <v>1800</v>
      </c>
      <c r="C23" s="12">
        <v>1800</v>
      </c>
      <c r="D23" s="12">
        <v>1800</v>
      </c>
      <c r="E23" s="12">
        <v>1800</v>
      </c>
      <c r="F23" s="12">
        <v>1800</v>
      </c>
      <c r="G23" s="12">
        <v>1800</v>
      </c>
      <c r="H23" s="12">
        <v>1800</v>
      </c>
      <c r="I23" s="12">
        <v>1800</v>
      </c>
      <c r="J23" s="12">
        <v>1800</v>
      </c>
      <c r="K23" s="12">
        <v>1800</v>
      </c>
      <c r="L23" s="12">
        <v>1800</v>
      </c>
      <c r="M23" s="12">
        <v>1800</v>
      </c>
    </row>
    <row r="24" spans="1:13" x14ac:dyDescent="0.3">
      <c r="A24" t="s">
        <v>20</v>
      </c>
      <c r="B24" s="12">
        <v>120</v>
      </c>
      <c r="C24" s="12">
        <v>120</v>
      </c>
      <c r="D24" s="12">
        <v>120</v>
      </c>
      <c r="E24" s="12">
        <v>120</v>
      </c>
      <c r="F24" s="12">
        <v>120</v>
      </c>
      <c r="G24" s="12">
        <v>120</v>
      </c>
      <c r="H24" s="12">
        <v>120</v>
      </c>
      <c r="I24" s="12">
        <v>120</v>
      </c>
      <c r="J24" s="12">
        <v>120</v>
      </c>
      <c r="K24" s="12">
        <v>120</v>
      </c>
      <c r="L24" s="12">
        <v>120</v>
      </c>
      <c r="M24" s="12">
        <v>120</v>
      </c>
    </row>
    <row r="25" spans="1:13" x14ac:dyDescent="0.3">
      <c r="A25" t="s">
        <v>26</v>
      </c>
      <c r="B25" s="12">
        <v>2998.8</v>
      </c>
      <c r="C25" s="12">
        <v>2998.8</v>
      </c>
      <c r="D25" s="12">
        <v>2998.8</v>
      </c>
      <c r="E25" s="12">
        <v>2998.8</v>
      </c>
      <c r="F25" s="12">
        <v>2998.8</v>
      </c>
      <c r="G25" s="12">
        <v>2998.8</v>
      </c>
      <c r="H25" s="12">
        <v>2998.8</v>
      </c>
      <c r="I25" s="12">
        <v>2998.8</v>
      </c>
      <c r="J25" s="12">
        <v>2998.8</v>
      </c>
      <c r="K25" s="12">
        <v>2998.8</v>
      </c>
      <c r="L25" s="12">
        <v>2998.8</v>
      </c>
      <c r="M25" s="12">
        <v>2998.8</v>
      </c>
    </row>
    <row r="26" spans="1:13" x14ac:dyDescent="0.3">
      <c r="A26" t="s">
        <v>25</v>
      </c>
      <c r="B26" s="12">
        <f>B8+B9+B10+B11+B13*60%</f>
        <v>2160</v>
      </c>
      <c r="C26" s="12">
        <f t="shared" ref="C26:M26" si="3">C8+C9+C10+C11+C13*60%</f>
        <v>14730</v>
      </c>
      <c r="D26" s="12">
        <f t="shared" si="3"/>
        <v>4060</v>
      </c>
      <c r="E26" s="12">
        <f t="shared" si="3"/>
        <v>5940</v>
      </c>
      <c r="F26" s="12">
        <f t="shared" si="3"/>
        <v>13846</v>
      </c>
      <c r="G26" s="12">
        <f t="shared" si="3"/>
        <v>6630</v>
      </c>
      <c r="H26" s="12">
        <f t="shared" si="3"/>
        <v>3470</v>
      </c>
      <c r="I26" s="12">
        <f t="shared" si="3"/>
        <v>4054</v>
      </c>
      <c r="J26" s="12">
        <f t="shared" si="3"/>
        <v>3810</v>
      </c>
      <c r="K26" s="12">
        <f t="shared" si="3"/>
        <v>12592</v>
      </c>
      <c r="L26" s="12">
        <f t="shared" si="3"/>
        <v>5606</v>
      </c>
      <c r="M26" s="12">
        <f t="shared" si="3"/>
        <v>13084</v>
      </c>
    </row>
    <row r="27" spans="1:13" x14ac:dyDescent="0.3">
      <c r="A27" t="s">
        <v>21</v>
      </c>
      <c r="B27" s="12">
        <v>60</v>
      </c>
      <c r="C27" s="12">
        <v>60</v>
      </c>
      <c r="D27" s="12">
        <v>60</v>
      </c>
      <c r="E27" s="12">
        <v>60</v>
      </c>
      <c r="F27" s="12">
        <v>60</v>
      </c>
      <c r="G27" s="12">
        <v>60</v>
      </c>
      <c r="H27" s="12">
        <v>60</v>
      </c>
      <c r="I27" s="12">
        <v>60</v>
      </c>
      <c r="J27" s="12">
        <v>60</v>
      </c>
      <c r="K27" s="12">
        <v>60</v>
      </c>
      <c r="L27" s="12">
        <v>60</v>
      </c>
      <c r="M27" s="12">
        <v>60</v>
      </c>
    </row>
    <row r="28" spans="1:13" x14ac:dyDescent="0.3">
      <c r="A28" t="s">
        <v>22</v>
      </c>
      <c r="B28" s="12">
        <v>50</v>
      </c>
      <c r="C28" s="12">
        <v>50</v>
      </c>
      <c r="D28" s="12">
        <v>50</v>
      </c>
      <c r="E28" s="12">
        <v>50</v>
      </c>
      <c r="F28" s="12">
        <v>50</v>
      </c>
      <c r="G28" s="12">
        <v>50</v>
      </c>
      <c r="H28" s="12">
        <v>50</v>
      </c>
      <c r="I28" s="12">
        <v>50</v>
      </c>
      <c r="J28" s="12">
        <v>50</v>
      </c>
      <c r="K28" s="12">
        <v>50</v>
      </c>
      <c r="L28" s="12">
        <v>50</v>
      </c>
      <c r="M28" s="12">
        <v>50</v>
      </c>
    </row>
    <row r="29" spans="1:13" x14ac:dyDescent="0.3">
      <c r="A29" t="s">
        <v>23</v>
      </c>
      <c r="B29" s="12">
        <v>180</v>
      </c>
      <c r="C29" s="12">
        <v>180</v>
      </c>
      <c r="D29" s="12">
        <v>180</v>
      </c>
      <c r="E29" s="12">
        <v>180</v>
      </c>
      <c r="F29" s="12">
        <v>180</v>
      </c>
      <c r="G29" s="12">
        <v>180</v>
      </c>
      <c r="H29" s="12">
        <v>180</v>
      </c>
      <c r="I29" s="12">
        <v>180</v>
      </c>
      <c r="J29" s="12">
        <v>180</v>
      </c>
      <c r="K29" s="12">
        <v>180</v>
      </c>
      <c r="L29" s="12">
        <v>180</v>
      </c>
      <c r="M29" s="12">
        <v>180</v>
      </c>
    </row>
    <row r="30" spans="1:13" x14ac:dyDescent="0.3">
      <c r="A30" t="s">
        <v>24</v>
      </c>
      <c r="B30" s="12">
        <v>80</v>
      </c>
      <c r="C30" s="12">
        <v>80</v>
      </c>
      <c r="D30" s="12">
        <v>80</v>
      </c>
      <c r="E30" s="12">
        <v>80</v>
      </c>
      <c r="F30" s="12">
        <v>80</v>
      </c>
      <c r="G30" s="12">
        <v>80</v>
      </c>
      <c r="H30" s="12">
        <v>80</v>
      </c>
      <c r="I30" s="12">
        <v>80</v>
      </c>
      <c r="J30" s="12">
        <v>80</v>
      </c>
      <c r="K30" s="12">
        <v>80</v>
      </c>
      <c r="L30" s="12">
        <v>80</v>
      </c>
      <c r="M30" s="12">
        <v>80</v>
      </c>
    </row>
    <row r="31" spans="1:13" x14ac:dyDescent="0.3">
      <c r="A31" t="s">
        <v>27</v>
      </c>
      <c r="B31" s="12">
        <v>22</v>
      </c>
      <c r="C31" s="12">
        <v>22</v>
      </c>
      <c r="D31" s="12">
        <v>22</v>
      </c>
      <c r="E31" s="12">
        <v>22</v>
      </c>
      <c r="F31" s="12">
        <v>22</v>
      </c>
      <c r="G31" s="12">
        <v>22</v>
      </c>
      <c r="H31" s="12">
        <v>22</v>
      </c>
      <c r="I31" s="12">
        <v>22</v>
      </c>
      <c r="J31" s="12">
        <v>22</v>
      </c>
      <c r="K31" s="12">
        <v>22</v>
      </c>
      <c r="L31" s="12">
        <v>22</v>
      </c>
      <c r="M31" s="12">
        <v>22</v>
      </c>
    </row>
    <row r="32" spans="1:13" x14ac:dyDescent="0.3">
      <c r="A32" t="s">
        <v>28</v>
      </c>
      <c r="B32" s="12">
        <v>20</v>
      </c>
      <c r="C32" s="12">
        <v>20</v>
      </c>
      <c r="D32" s="12">
        <v>20</v>
      </c>
      <c r="E32" s="12">
        <v>20</v>
      </c>
      <c r="F32" s="12">
        <v>20</v>
      </c>
      <c r="G32" s="12">
        <v>20</v>
      </c>
      <c r="H32" s="12">
        <v>20</v>
      </c>
      <c r="I32" s="12">
        <v>20</v>
      </c>
      <c r="J32" s="12">
        <v>20</v>
      </c>
      <c r="K32" s="12">
        <v>20</v>
      </c>
      <c r="L32" s="12">
        <v>20</v>
      </c>
      <c r="M32" s="12">
        <v>20</v>
      </c>
    </row>
    <row r="33" spans="1:14" x14ac:dyDescent="0.3">
      <c r="A33" s="43" t="s">
        <v>111</v>
      </c>
      <c r="B33" s="44">
        <f>SUM(B23:B32)</f>
        <v>7490.8</v>
      </c>
      <c r="C33" s="44">
        <f t="shared" ref="C33:M33" si="4">SUM(C23:C32)</f>
        <v>20060.8</v>
      </c>
      <c r="D33" s="44">
        <f t="shared" si="4"/>
        <v>9390.7999999999993</v>
      </c>
      <c r="E33" s="44">
        <f t="shared" si="4"/>
        <v>11270.8</v>
      </c>
      <c r="F33" s="44">
        <f t="shared" si="4"/>
        <v>19176.8</v>
      </c>
      <c r="G33" s="44">
        <f t="shared" si="4"/>
        <v>11960.8</v>
      </c>
      <c r="H33" s="44">
        <f t="shared" si="4"/>
        <v>8800.7999999999993</v>
      </c>
      <c r="I33" s="44">
        <f t="shared" si="4"/>
        <v>9384.7999999999993</v>
      </c>
      <c r="J33" s="44">
        <f t="shared" si="4"/>
        <v>9140.7999999999993</v>
      </c>
      <c r="K33" s="44">
        <f t="shared" si="4"/>
        <v>17922.8</v>
      </c>
      <c r="L33" s="44">
        <f t="shared" si="4"/>
        <v>10936.8</v>
      </c>
      <c r="M33" s="44">
        <f t="shared" si="4"/>
        <v>18414.8</v>
      </c>
    </row>
    <row r="36" spans="1:14" x14ac:dyDescent="0.3">
      <c r="A36" t="s">
        <v>115</v>
      </c>
    </row>
    <row r="37" spans="1:14" x14ac:dyDescent="0.3">
      <c r="A37" t="s">
        <v>136</v>
      </c>
      <c r="B37" s="12">
        <v>14560</v>
      </c>
    </row>
    <row r="38" spans="1:14" x14ac:dyDescent="0.3">
      <c r="A38" t="s">
        <v>116</v>
      </c>
      <c r="B38" s="12">
        <f>SUM(B37)</f>
        <v>14560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40" spans="1:14" x14ac:dyDescent="0.3">
      <c r="A40" s="45" t="s">
        <v>105</v>
      </c>
      <c r="B40" s="44">
        <f>B33+B38</f>
        <v>22050.799999999999</v>
      </c>
      <c r="C40" s="44">
        <f t="shared" ref="C40:M40" si="5">C33+C38</f>
        <v>20060.8</v>
      </c>
      <c r="D40" s="44">
        <f t="shared" si="5"/>
        <v>9390.7999999999993</v>
      </c>
      <c r="E40" s="44">
        <f t="shared" si="5"/>
        <v>11270.8</v>
      </c>
      <c r="F40" s="44">
        <f t="shared" si="5"/>
        <v>19176.8</v>
      </c>
      <c r="G40" s="44">
        <f t="shared" si="5"/>
        <v>11960.8</v>
      </c>
      <c r="H40" s="44">
        <f t="shared" si="5"/>
        <v>8800.7999999999993</v>
      </c>
      <c r="I40" s="44">
        <f t="shared" si="5"/>
        <v>9384.7999999999993</v>
      </c>
      <c r="J40" s="44">
        <f t="shared" si="5"/>
        <v>9140.7999999999993</v>
      </c>
      <c r="K40" s="44">
        <f t="shared" si="5"/>
        <v>17922.8</v>
      </c>
      <c r="L40" s="44">
        <f t="shared" si="5"/>
        <v>10936.8</v>
      </c>
      <c r="M40" s="44">
        <f t="shared" si="5"/>
        <v>18414.8</v>
      </c>
    </row>
    <row r="41" spans="1:14" x14ac:dyDescent="0.3">
      <c r="A41" s="4" t="s">
        <v>107</v>
      </c>
      <c r="B41" s="12">
        <f>B6-B19</f>
        <v>12133.548000000003</v>
      </c>
      <c r="C41" s="12">
        <f t="shared" ref="C41:M41" si="6">C6-C19</f>
        <v>35251.86</v>
      </c>
      <c r="D41" s="12">
        <f t="shared" si="6"/>
        <v>14494.592000000001</v>
      </c>
      <c r="E41" s="12">
        <f t="shared" si="6"/>
        <v>19245.792000000001</v>
      </c>
      <c r="F41" s="12">
        <f t="shared" si="6"/>
        <v>30291.720000000005</v>
      </c>
      <c r="G41" s="12">
        <f t="shared" si="6"/>
        <v>26742.2</v>
      </c>
      <c r="H41" s="12">
        <f t="shared" si="6"/>
        <v>28623.4</v>
      </c>
      <c r="I41" s="12">
        <f t="shared" si="6"/>
        <v>23416.323999999997</v>
      </c>
      <c r="J41" s="12">
        <f t="shared" si="6"/>
        <v>31246.727999999999</v>
      </c>
      <c r="K41" s="12">
        <f t="shared" si="6"/>
        <v>31861.815999999999</v>
      </c>
      <c r="L41" s="12">
        <f t="shared" si="6"/>
        <v>37151.576000000001</v>
      </c>
      <c r="M41" s="12">
        <f t="shared" si="6"/>
        <v>60470.340000000004</v>
      </c>
    </row>
    <row r="42" spans="1:14" x14ac:dyDescent="0.3">
      <c r="A42" s="26" t="s">
        <v>108</v>
      </c>
      <c r="B42" s="54">
        <f>B20-B40</f>
        <v>-9917.2519999999968</v>
      </c>
      <c r="C42" s="28">
        <f t="shared" ref="C42:M42" si="7">C20-C40</f>
        <v>15191.060000000001</v>
      </c>
      <c r="D42" s="28">
        <f t="shared" si="7"/>
        <v>5103.7920000000013</v>
      </c>
      <c r="E42" s="28">
        <f t="shared" si="7"/>
        <v>7974.992000000002</v>
      </c>
      <c r="F42" s="28">
        <f t="shared" si="7"/>
        <v>11114.920000000006</v>
      </c>
      <c r="G42" s="28">
        <f t="shared" si="7"/>
        <v>14781.400000000001</v>
      </c>
      <c r="H42" s="28">
        <f t="shared" si="7"/>
        <v>19822.600000000002</v>
      </c>
      <c r="I42" s="28">
        <f t="shared" si="7"/>
        <v>14031.523999999998</v>
      </c>
      <c r="J42" s="28">
        <f t="shared" si="7"/>
        <v>22105.928</v>
      </c>
      <c r="K42" s="28">
        <f t="shared" si="7"/>
        <v>13939.016</v>
      </c>
      <c r="L42" s="28">
        <f t="shared" si="7"/>
        <v>26214.776000000002</v>
      </c>
      <c r="M42" s="28">
        <f t="shared" si="7"/>
        <v>42055.540000000008</v>
      </c>
      <c r="N42" s="12">
        <f>SUM(B42:M42)</f>
        <v>182418.29600000003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2937-137C-41AE-9865-83C76B9AF6FB}">
  <dimension ref="A1:H20"/>
  <sheetViews>
    <sheetView tabSelected="1" workbookViewId="0">
      <selection activeCell="J11" sqref="J11"/>
    </sheetView>
  </sheetViews>
  <sheetFormatPr defaultRowHeight="14.4" x14ac:dyDescent="0.3"/>
  <cols>
    <col min="1" max="1" width="33.6640625" customWidth="1"/>
    <col min="2" max="2" width="20.44140625" customWidth="1"/>
    <col min="4" max="4" width="31.109375" customWidth="1"/>
    <col min="5" max="5" width="19.33203125" customWidth="1"/>
    <col min="7" max="7" width="31.109375" customWidth="1"/>
    <col min="8" max="8" width="17.21875" customWidth="1"/>
  </cols>
  <sheetData>
    <row r="1" spans="1:8" ht="65.400000000000006" customHeight="1" x14ac:dyDescent="0.45">
      <c r="A1" s="48" t="s">
        <v>117</v>
      </c>
      <c r="B1" s="49"/>
      <c r="D1" s="48" t="s">
        <v>135</v>
      </c>
      <c r="E1" s="52"/>
      <c r="G1" s="53" t="s">
        <v>137</v>
      </c>
      <c r="H1" s="53"/>
    </row>
    <row r="2" spans="1:8" x14ac:dyDescent="0.3">
      <c r="A2" t="s">
        <v>118</v>
      </c>
      <c r="D2" t="s">
        <v>118</v>
      </c>
      <c r="G2" t="s">
        <v>118</v>
      </c>
    </row>
    <row r="3" spans="1:8" x14ac:dyDescent="0.3">
      <c r="A3" t="s">
        <v>119</v>
      </c>
      <c r="B3" s="46">
        <v>-2650629</v>
      </c>
      <c r="D3" t="s">
        <v>119</v>
      </c>
      <c r="E3" s="12">
        <v>118252.95</v>
      </c>
      <c r="G3" t="s">
        <v>119</v>
      </c>
      <c r="H3" s="12">
        <v>182418.3</v>
      </c>
    </row>
    <row r="4" spans="1:8" x14ac:dyDescent="0.3">
      <c r="A4" t="s">
        <v>120</v>
      </c>
      <c r="B4" s="47">
        <v>7709.83</v>
      </c>
      <c r="D4" t="s">
        <v>120</v>
      </c>
      <c r="E4" s="12">
        <v>13559.83</v>
      </c>
      <c r="G4" t="s">
        <v>120</v>
      </c>
    </row>
    <row r="6" spans="1:8" x14ac:dyDescent="0.3">
      <c r="A6" t="s">
        <v>121</v>
      </c>
      <c r="D6" t="s">
        <v>121</v>
      </c>
      <c r="E6" s="12">
        <f>SUM(E3:E5)</f>
        <v>131812.78</v>
      </c>
      <c r="G6" t="s">
        <v>121</v>
      </c>
    </row>
    <row r="7" spans="1:8" x14ac:dyDescent="0.3">
      <c r="F7" s="12"/>
    </row>
    <row r="9" spans="1:8" x14ac:dyDescent="0.3">
      <c r="A9" t="s">
        <v>122</v>
      </c>
      <c r="D9" t="s">
        <v>122</v>
      </c>
      <c r="G9" t="s">
        <v>122</v>
      </c>
    </row>
    <row r="10" spans="1:8" x14ac:dyDescent="0.3">
      <c r="A10" t="s">
        <v>126</v>
      </c>
      <c r="B10" s="12">
        <v>6940</v>
      </c>
      <c r="D10" t="s">
        <v>126</v>
      </c>
      <c r="E10" s="12">
        <v>6100</v>
      </c>
      <c r="G10" t="s">
        <v>126</v>
      </c>
      <c r="H10" s="12">
        <v>5250</v>
      </c>
    </row>
    <row r="11" spans="1:8" x14ac:dyDescent="0.3">
      <c r="A11" t="s">
        <v>127</v>
      </c>
      <c r="B11" s="12">
        <f>SUM(B10)</f>
        <v>6940</v>
      </c>
      <c r="D11" t="s">
        <v>127</v>
      </c>
      <c r="E11" s="12">
        <f>SUM(E10)</f>
        <v>6100</v>
      </c>
      <c r="G11" t="s">
        <v>127</v>
      </c>
      <c r="H11" s="12">
        <f>SUM(H10)</f>
        <v>5250</v>
      </c>
    </row>
    <row r="13" spans="1:8" ht="15" thickBot="1" x14ac:dyDescent="0.35">
      <c r="A13" s="4" t="s">
        <v>128</v>
      </c>
      <c r="B13" s="51">
        <f>SUM(B10:B12)</f>
        <v>13880</v>
      </c>
      <c r="D13" s="4" t="s">
        <v>128</v>
      </c>
      <c r="E13" s="51">
        <f>SUM(E6+E11)</f>
        <v>137912.78</v>
      </c>
      <c r="G13" s="4" t="s">
        <v>128</v>
      </c>
      <c r="H13" s="51">
        <f>H3+H11</f>
        <v>187668.3</v>
      </c>
    </row>
    <row r="14" spans="1:8" x14ac:dyDescent="0.3">
      <c r="H14" s="55"/>
    </row>
    <row r="15" spans="1:8" x14ac:dyDescent="0.3">
      <c r="A15" t="s">
        <v>129</v>
      </c>
      <c r="D15" t="s">
        <v>129</v>
      </c>
      <c r="G15" t="s">
        <v>129</v>
      </c>
      <c r="H15" s="55"/>
    </row>
    <row r="16" spans="1:8" x14ac:dyDescent="0.3">
      <c r="A16" t="s">
        <v>130</v>
      </c>
      <c r="B16" t="s">
        <v>131</v>
      </c>
      <c r="D16" t="s">
        <v>130</v>
      </c>
      <c r="E16" s="50" t="s">
        <v>131</v>
      </c>
      <c r="G16" t="s">
        <v>130</v>
      </c>
      <c r="H16" s="55"/>
    </row>
    <row r="17" spans="1:8" x14ac:dyDescent="0.3">
      <c r="H17" s="55"/>
    </row>
    <row r="18" spans="1:8" x14ac:dyDescent="0.3">
      <c r="A18" t="s">
        <v>132</v>
      </c>
      <c r="D18" t="s">
        <v>132</v>
      </c>
      <c r="G18" t="s">
        <v>132</v>
      </c>
      <c r="H18" s="55"/>
    </row>
    <row r="19" spans="1:8" x14ac:dyDescent="0.3">
      <c r="A19" t="s">
        <v>133</v>
      </c>
      <c r="B19" s="12">
        <f>SUM(B13:B18)</f>
        <v>13880</v>
      </c>
      <c r="D19" t="s">
        <v>133</v>
      </c>
      <c r="G19" t="s">
        <v>133</v>
      </c>
      <c r="H19" s="55"/>
    </row>
    <row r="20" spans="1:8" ht="15" thickBot="1" x14ac:dyDescent="0.35">
      <c r="A20" s="4" t="s">
        <v>134</v>
      </c>
      <c r="B20" s="51">
        <f>SUM(B19)</f>
        <v>13880</v>
      </c>
      <c r="D20" s="4" t="s">
        <v>134</v>
      </c>
      <c r="E20" s="51">
        <f>SUM(E13:E19)</f>
        <v>137912.78</v>
      </c>
      <c r="G20" s="4" t="s">
        <v>134</v>
      </c>
      <c r="H20" s="51">
        <f>SUM(H13:H19)</f>
        <v>187668.3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Startup</vt:lpstr>
      <vt:lpstr>income year 1</vt:lpstr>
      <vt:lpstr>income year2</vt:lpstr>
      <vt:lpstr>income year 3</vt:lpstr>
      <vt:lpstr>Cash Flow 1</vt:lpstr>
      <vt:lpstr>CASH flow year 2</vt:lpstr>
      <vt:lpstr>Cash flow years 3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odigie</dc:creator>
  <cp:lastModifiedBy>leonard odigie</cp:lastModifiedBy>
  <dcterms:created xsi:type="dcterms:W3CDTF">2025-11-29T19:22:21Z</dcterms:created>
  <dcterms:modified xsi:type="dcterms:W3CDTF">2025-12-03T15:00:45Z</dcterms:modified>
</cp:coreProperties>
</file>